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sheets/sheet5.xml" ContentType="application/vnd.openxmlformats-officedocument.spreadsheetml.worksheet+xml"/>
  <Override PartName="/xl/comments/comment3.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ciones" sheetId="1" state="visible" r:id="rId1"/>
    <sheet xmlns:r="http://schemas.openxmlformats.org/officeDocument/2006/relationships" name="Tipos de cambio" sheetId="2" state="visible" r:id="rId2"/>
    <sheet xmlns:r="http://schemas.openxmlformats.org/officeDocument/2006/relationships" name="Banco" sheetId="3" state="visible" r:id="rId3"/>
    <sheet xmlns:r="http://schemas.openxmlformats.org/officeDocument/2006/relationships" name="Conciliación" sheetId="4" state="visible" r:id="rId4"/>
    <sheet xmlns:r="http://schemas.openxmlformats.org/officeDocument/2006/relationships" name="Contabilidad" sheetId="5" state="visible" r:id="rId5"/>
  </sheets>
  <definedNames>
    <definedName name="_xlnm.Print_Area" localSheetId="0">'Instrucciones'!$A$1:$C$41</definedName>
    <definedName name="_xlnm.Print_Titles" localSheetId="2">'Banco'!$5:$5</definedName>
    <definedName name="_xlnm.Print_Area" localSheetId="2">'Banco'!$A$1:$J$405</definedName>
    <definedName name="_xlnm.Print_Area" localSheetId="3">'Conciliación'!$A$1:$E$45</definedName>
    <definedName name="_xlnm.Print_Titles" localSheetId="4">'Contabilidad'!$5:$5</definedName>
    <definedName name="_xlnm.Print_Area" localSheetId="4">'Contabilidad'!$A$1:$J$405</definedName>
  </definedNames>
  <calcPr calcId="124519" fullCalcOnLoad="1"/>
</workbook>
</file>

<file path=xl/styles.xml><?xml version="1.0" encoding="utf-8"?>
<styleSheet xmlns="http://schemas.openxmlformats.org/spreadsheetml/2006/main">
  <numFmts count="5">
    <numFmt numFmtId="164" formatCode="yyyy-mm-dd"/>
    <numFmt numFmtId="165" formatCode="DD/MM/YYYY"/>
    <numFmt numFmtId="166" formatCode="0.0000"/>
    <numFmt numFmtId="167" formatCode="#,##0.00;(#,##0.00);&quot;-&quot;"/>
    <numFmt numFmtId="168" formatCode="#,##0.00;(#,##0.00);0.00"/>
  </numFmts>
  <fonts count="30">
    <font>
      <name val="Calibri"/>
      <family val="2"/>
      <color theme="1"/>
      <sz val="11"/>
      <scheme val="minor"/>
    </font>
    <font>
      <name val="Arial"/>
      <b val="1"/>
      <color rgb="001F2A37"/>
      <sz val="14"/>
    </font>
    <font>
      <name val="Arial"/>
      <color rgb="005C6672"/>
      <sz val="9.5"/>
    </font>
    <font>
      <name val="Arial"/>
      <b val="1"/>
      <color rgb="00FFFFFF"/>
      <sz val="10"/>
    </font>
    <font>
      <name val="Arial"/>
      <color rgb="00151C24"/>
      <sz val="10"/>
    </font>
    <font>
      <name val="Arial"/>
      <b val="1"/>
      <color rgb="001F2A37"/>
      <sz val="10"/>
    </font>
    <font>
      <name val="Arial"/>
      <b val="1"/>
      <color rgb="00D08C3E"/>
      <sz val="9"/>
    </font>
    <font>
      <name val="Arial"/>
      <b val="1"/>
      <color rgb="001F2A37"/>
      <sz val="17"/>
    </font>
    <font>
      <name val="Arial"/>
      <color rgb="005C6672"/>
      <sz val="10"/>
    </font>
    <font>
      <name val="Arial"/>
      <b val="1"/>
      <color rgb="00D08C3E"/>
      <sz val="11"/>
    </font>
    <font>
      <name val="Arial"/>
      <b val="1"/>
      <color rgb="00D08C3E"/>
      <sz val="10"/>
    </font>
    <font>
      <name val="Arial"/>
      <b val="1"/>
      <color rgb="000E8A46"/>
      <sz val="10"/>
    </font>
    <font>
      <name val="Arial"/>
      <b val="1"/>
      <color rgb="00B0451C"/>
      <sz val="10"/>
    </font>
    <font>
      <name val="Arial"/>
      <b val="1"/>
      <color rgb="008F7410"/>
      <sz val="10"/>
    </font>
    <font>
      <name val="Arial"/>
      <b val="1"/>
      <color rgb="000000FF"/>
      <sz val="12"/>
    </font>
    <font>
      <name val="Arial"/>
      <b val="1"/>
      <color rgb="005C6672"/>
      <sz val="10"/>
    </font>
    <font>
      <name val="Arial"/>
      <color rgb="001F2A37"/>
      <sz val="10"/>
    </font>
    <font>
      <name val="Arial"/>
      <color rgb="005C6672"/>
      <sz val="8.5"/>
    </font>
    <font>
      <name val="Arial"/>
      <i val="1"/>
      <color rgb="005C6672"/>
      <sz val="9"/>
    </font>
    <font>
      <name val="Arial"/>
      <i val="1"/>
      <color rgb="005C6672"/>
      <sz val="10"/>
    </font>
    <font>
      <name val="Arial"/>
      <color rgb="00D08C3E"/>
      <sz val="10"/>
    </font>
    <font>
      <name val="Arial"/>
      <b val="1"/>
      <color rgb="000000FF"/>
      <sz val="10"/>
    </font>
    <font>
      <name val="Arial"/>
      <b val="1"/>
      <color rgb="00151C24"/>
      <sz val="10"/>
    </font>
    <font>
      <name val="Arial"/>
      <b val="1"/>
      <color rgb="005C6672"/>
      <sz val="9"/>
    </font>
    <font>
      <name val="Arial"/>
      <b val="1"/>
      <color rgb="00FFFFFF"/>
      <sz val="11"/>
    </font>
    <font>
      <name val="Arial"/>
      <b val="1"/>
      <color rgb="000000FF"/>
      <sz val="11"/>
    </font>
    <font>
      <name val="Arial"/>
      <color rgb="005C6672"/>
      <sz val="9"/>
    </font>
    <font>
      <name val="Arial"/>
      <b val="1"/>
      <color rgb="001F2A37"/>
      <sz val="11"/>
    </font>
    <font>
      <name val="Arial"/>
      <b val="1"/>
      <color rgb="001F2A37"/>
      <sz val="12"/>
    </font>
    <font>
      <name val="Arial"/>
      <b val="1"/>
      <color rgb="00151C24"/>
      <sz val="13"/>
    </font>
  </fonts>
  <fills count="10">
    <fill>
      <patternFill/>
    </fill>
    <fill>
      <patternFill patternType="gray125"/>
    </fill>
    <fill>
      <patternFill patternType="solid">
        <fgColor rgb="001F2A37"/>
      </patternFill>
    </fill>
    <fill>
      <patternFill patternType="solid">
        <fgColor rgb="00E7F5EC"/>
      </patternFill>
    </fill>
    <fill>
      <patternFill patternType="solid">
        <fgColor rgb="00FBEDE7"/>
      </patternFill>
    </fill>
    <fill>
      <patternFill patternType="solid">
        <fgColor rgb="00FAF3DE"/>
      </patternFill>
    </fill>
    <fill>
      <patternFill patternType="solid">
        <fgColor rgb="00FFF2CC"/>
      </patternFill>
    </fill>
    <fill>
      <patternFill patternType="solid">
        <fgColor rgb="00FDFEFF"/>
      </patternFill>
    </fill>
    <fill>
      <patternFill patternType="solid">
        <fgColor rgb="005C6672"/>
      </patternFill>
    </fill>
    <fill>
      <patternFill patternType="solid">
        <fgColor rgb="00F8FAFC"/>
      </patternFill>
    </fill>
  </fills>
  <borders count="2">
    <border>
      <left/>
      <right/>
      <top/>
      <bottom/>
      <diagonal/>
    </border>
    <border>
      <left style="thin">
        <color rgb="00DEE3EA"/>
      </left>
      <right style="thin">
        <color rgb="00DEE3EA"/>
      </right>
      <top style="thin">
        <color rgb="00DEE3EA"/>
      </top>
      <bottom style="thin">
        <color rgb="00DEE3EA"/>
      </bottom>
    </border>
  </borders>
  <cellStyleXfs count="1">
    <xf numFmtId="0" fontId="0" fillId="0" borderId="0"/>
  </cellStyleXfs>
  <cellXfs count="53">
    <xf numFmtId="0" fontId="0"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5" fillId="0" borderId="0" applyAlignment="1" pivotButton="0" quotePrefix="0" xfId="0">
      <alignment horizontal="center" vertical="center"/>
    </xf>
    <xf numFmtId="0" fontId="8" fillId="0" borderId="0" applyAlignment="1" pivotButton="0" quotePrefix="0" xfId="0">
      <alignment vertical="center"/>
    </xf>
    <xf numFmtId="0" fontId="10" fillId="0" borderId="0" applyAlignment="1" pivotButton="0" quotePrefix="0" xfId="0">
      <alignment horizontal="center" vertical="center"/>
    </xf>
    <xf numFmtId="0" fontId="11" fillId="3" borderId="1" applyAlignment="1" pivotButton="0" quotePrefix="0" xfId="0">
      <alignment horizontal="center" vertical="center"/>
    </xf>
    <xf numFmtId="0" fontId="12" fillId="4" borderId="1" applyAlignment="1" pivotButton="0" quotePrefix="0" xfId="0">
      <alignment horizontal="center" vertical="center"/>
    </xf>
    <xf numFmtId="0" fontId="13" fillId="5" borderId="1" applyAlignment="1" pivotButton="0" quotePrefix="0" xfId="0">
      <alignment horizontal="center" vertical="center"/>
    </xf>
    <xf numFmtId="0" fontId="14" fillId="6" borderId="1" applyAlignment="1" pivotButton="0" quotePrefix="0" xfId="0">
      <alignment horizontal="center" vertical="center"/>
    </xf>
    <xf numFmtId="0" fontId="11" fillId="0" borderId="0" applyAlignment="1" pivotButton="0" quotePrefix="0" xfId="0">
      <alignment horizontal="center" vertical="center"/>
    </xf>
    <xf numFmtId="0" fontId="15" fillId="0" borderId="0" applyAlignment="1" pivotButton="0" quotePrefix="0" xfId="0">
      <alignment horizontal="center" vertical="center"/>
    </xf>
    <xf numFmtId="0" fontId="16" fillId="7" borderId="1" applyAlignment="1" pivotButton="0" quotePrefix="0" xfId="0">
      <alignment vertical="top" wrapText="1"/>
    </xf>
    <xf numFmtId="0" fontId="17" fillId="0" borderId="0" pivotButton="0" quotePrefix="0" xfId="0"/>
    <xf numFmtId="0" fontId="1" fillId="0" borderId="0" pivotButton="0" quotePrefix="0" xfId="0"/>
    <xf numFmtId="0" fontId="2" fillId="0" borderId="0" pivotButton="0" quotePrefix="0" xfId="0"/>
    <xf numFmtId="0" fontId="5" fillId="0" borderId="0" pivotButton="0" quotePrefix="0" xfId="0"/>
    <xf numFmtId="0" fontId="3" fillId="2" borderId="1" applyAlignment="1" pivotButton="0" quotePrefix="0" xfId="0">
      <alignment horizontal="center"/>
    </xf>
    <xf numFmtId="165" fontId="4" fillId="0" borderId="1" applyAlignment="1" pivotButton="0" quotePrefix="0" xfId="0">
      <alignment horizontal="center"/>
    </xf>
    <xf numFmtId="166" fontId="4" fillId="0" borderId="1" applyAlignment="1" pivotButton="0" quotePrefix="0" xfId="0">
      <alignment horizontal="center"/>
    </xf>
    <xf numFmtId="0" fontId="23" fillId="0" borderId="0" applyAlignment="1" pivotButton="0" quotePrefix="0" xfId="0">
      <alignment horizontal="right"/>
    </xf>
    <xf numFmtId="167" fontId="5" fillId="0" borderId="0" applyAlignment="1" pivotButton="0" quotePrefix="0" xfId="0">
      <alignment horizontal="center"/>
    </xf>
    <xf numFmtId="0" fontId="18" fillId="0" borderId="0" pivotButton="0" quotePrefix="0" xfId="0"/>
    <xf numFmtId="0" fontId="3" fillId="2" borderId="1" applyAlignment="1" pivotButton="0" quotePrefix="0" xfId="0">
      <alignment horizontal="center" vertical="center"/>
    </xf>
    <xf numFmtId="0" fontId="3" fillId="8" borderId="1" applyAlignment="1" pivotButton="0" quotePrefix="0" xfId="0">
      <alignment horizontal="center" vertical="center"/>
    </xf>
    <xf numFmtId="165" fontId="19" fillId="0" borderId="1" pivotButton="0" quotePrefix="0" xfId="0"/>
    <xf numFmtId="0" fontId="19" fillId="0" borderId="1" pivotButton="0" quotePrefix="0" xfId="0"/>
    <xf numFmtId="167" fontId="19" fillId="0" borderId="1" pivotButton="0" quotePrefix="0" xfId="0"/>
    <xf numFmtId="167" fontId="8" fillId="0" borderId="1" pivotButton="0" quotePrefix="0" xfId="0"/>
    <xf numFmtId="166" fontId="20" fillId="0" borderId="1" applyAlignment="1" pivotButton="0" quotePrefix="0" xfId="0">
      <alignment horizontal="center"/>
    </xf>
    <xf numFmtId="167" fontId="5" fillId="0" borderId="1" pivotButton="0" quotePrefix="0" xfId="0"/>
    <xf numFmtId="0" fontId="21" fillId="0" borderId="1" applyAlignment="1" pivotButton="0" quotePrefix="0" xfId="0">
      <alignment horizontal="center"/>
    </xf>
    <xf numFmtId="0" fontId="22" fillId="0" borderId="1" applyAlignment="1" pivotButton="0" quotePrefix="0" xfId="0">
      <alignment horizontal="center"/>
    </xf>
    <xf numFmtId="165" fontId="4" fillId="0" borderId="1" pivotButton="0" quotePrefix="0" xfId="0"/>
    <xf numFmtId="0" fontId="4" fillId="0" borderId="1" pivotButton="0" quotePrefix="0" xfId="0"/>
    <xf numFmtId="167" fontId="4" fillId="0" borderId="1" pivotButton="0" quotePrefix="0" xfId="0"/>
    <xf numFmtId="0" fontId="21" fillId="6" borderId="1" pivotButton="0" quotePrefix="0" xfId="0"/>
    <xf numFmtId="0" fontId="24" fillId="2" borderId="0" applyAlignment="1" pivotButton="0" quotePrefix="0" xfId="0">
      <alignment horizontal="left" vertical="center" indent="1"/>
    </xf>
    <xf numFmtId="0" fontId="0" fillId="2" borderId="0" pivotButton="0" quotePrefix="0" xfId="0"/>
    <xf numFmtId="167" fontId="25" fillId="6" borderId="1" applyAlignment="1" pivotButton="0" quotePrefix="0" xfId="0">
      <alignment horizontal="right"/>
    </xf>
    <xf numFmtId="0" fontId="26" fillId="0" borderId="0" pivotButton="0" quotePrefix="0" xfId="0"/>
    <xf numFmtId="167" fontId="4" fillId="0" borderId="1" applyAlignment="1" pivotButton="0" quotePrefix="0" xfId="0">
      <alignment horizontal="right"/>
    </xf>
    <xf numFmtId="0" fontId="5" fillId="9" borderId="1" pivotButton="0" quotePrefix="0" xfId="0"/>
    <xf numFmtId="167" fontId="27" fillId="9" borderId="1" applyAlignment="1" pivotButton="0" quotePrefix="0" xfId="0">
      <alignment horizontal="right"/>
    </xf>
    <xf numFmtId="0" fontId="28" fillId="0" borderId="1" pivotButton="0" quotePrefix="0" xfId="0"/>
    <xf numFmtId="168" fontId="29" fillId="0" borderId="1" applyAlignment="1" pivotButton="0" quotePrefix="0" xfId="0">
      <alignment horizontal="right"/>
    </xf>
    <xf numFmtId="0" fontId="22" fillId="0" borderId="0" pivotButton="0" quotePrefix="0" xfId="0"/>
    <xf numFmtId="166" fontId="25" fillId="6" borderId="1" applyAlignment="1" pivotButton="0" quotePrefix="0" xfId="0">
      <alignment horizontal="right"/>
    </xf>
    <xf numFmtId="168" fontId="27" fillId="9" borderId="1" applyAlignment="1" pivotButton="0" quotePrefix="0" xfId="0">
      <alignment horizontal="right"/>
    </xf>
    <xf numFmtId="3" fontId="5" fillId="0" borderId="1" applyAlignment="1" pivotButton="0" quotePrefix="0" xfId="0">
      <alignment horizontal="center"/>
    </xf>
    <xf numFmtId="0" fontId="26" fillId="0" borderId="0" applyAlignment="1" pivotButton="0" quotePrefix="0" xfId="0">
      <alignment vertical="top" wrapText="1"/>
    </xf>
  </cellXfs>
  <cellStyles count="1">
    <cellStyle name="Normal" xfId="0" builtinId="0" hidden="0"/>
  </cellStyles>
  <dxfs count="10">
    <dxf>
      <font>
        <name val="Arial"/>
        <b val="1"/>
        <color rgb="000E8A46"/>
        <sz val="10"/>
      </font>
      <fill>
        <patternFill patternType="solid">
          <fgColor rgb="00E7F5EC"/>
        </patternFill>
      </fill>
    </dxf>
    <dxf>
      <font>
        <name val="Arial"/>
        <b val="1"/>
        <color rgb="00B0451C"/>
        <sz val="10"/>
      </font>
      <fill>
        <patternFill patternType="solid">
          <fgColor rgb="00FBEDE7"/>
        </patternFill>
      </fill>
    </dxf>
    <dxf>
      <font>
        <name val="Arial"/>
        <b val="1"/>
        <color rgb="008F7410"/>
        <sz val="10"/>
      </font>
      <fill>
        <patternFill patternType="solid">
          <fgColor rgb="00FAF3DE"/>
        </patternFill>
      </fill>
    </dxf>
    <dxf>
      <font>
        <name val="Arial"/>
        <b val="1"/>
        <color rgb="00B0451C"/>
        <sz val="9"/>
      </font>
      <fill>
        <patternFill patternType="solid">
          <fgColor rgb="00FBEDE7"/>
        </patternFill>
      </fill>
    </dxf>
    <dxf>
      <font>
        <name val="Arial"/>
        <b val="1"/>
        <color rgb="000E8A46"/>
        <sz val="13"/>
      </font>
      <fill>
        <patternFill patternType="solid">
          <fgColor rgb="00E7F5EC"/>
        </patternFill>
      </fill>
    </dxf>
    <dxf>
      <font>
        <name val="Arial"/>
        <b val="1"/>
        <color rgb="008F7410"/>
        <sz val="13"/>
      </font>
      <fill>
        <patternFill patternType="solid">
          <fgColor rgb="00FAF3DE"/>
        </patternFill>
      </fill>
    </dxf>
    <dxf>
      <font>
        <name val="Arial"/>
        <b val="1"/>
        <color rgb="00B0451C"/>
        <sz val="13"/>
      </font>
      <fill>
        <patternFill patternType="solid">
          <fgColor rgb="00FBEDE7"/>
        </patternFill>
      </fill>
    </dxf>
    <dxf>
      <font>
        <name val="Arial"/>
        <b val="1"/>
        <color rgb="000E8A46"/>
        <sz val="10"/>
      </font>
    </dxf>
    <dxf>
      <font>
        <name val="Arial"/>
        <b val="1"/>
        <color rgb="008F7410"/>
        <sz val="10"/>
      </font>
    </dxf>
    <dxf>
      <font>
        <name val="Arial"/>
        <b val="1"/>
        <color rgb="00B0451C"/>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Roiba Solutions</author>
  </authors>
  <commentList>
    <comment ref="B25" authorId="0" shapeId="0">
      <text>
        <t>El banco y la contabilidad casi nunca registran el mismo día.
Con 5 días, un movimiento del banco del día 10 se empareja
con uno de contabilidad entre el 5 y el 15.</t>
      </text>
    </comment>
  </commentList>
</comments>
</file>

<file path=xl/comments/comment2.xml><?xml version="1.0" encoding="utf-8"?>
<comments xmlns="http://schemas.openxmlformats.org/spreadsheetml/2006/main">
  <authors>
    <author>Roiba</author>
    <author>Roiba Solutions</author>
  </authors>
  <commentList>
    <comment ref="D5" authorId="0" shapeId="0">
      <text>
        <t>Dólares que SALEN de la cuenta.</t>
      </text>
    </comment>
    <comment ref="E5" authorId="0" shapeId="0">
      <text>
        <t>Dólares que ENTRAN a la cuenta.</t>
      </text>
    </comment>
    <comment ref="G5" authorId="1" shapeId="0">
      <text>
        <t>El que publicó el DOF ese día. Si ese día no hubo
publicación, el último anterior.
Puede escribir encima si para este movimiento quiere
usar otro tipo de cambio.</t>
      </text>
    </comment>
    <comment ref="I5" authorId="1" shapeId="0">
      <text>
        <t>Normalmente vacía. Cuando el Estado dice «Revisar»,
usted decide aquí y el formato respeta su decisión.</t>
      </text>
    </comment>
    <comment ref="B6" authorId="1" shapeId="0">
      <text>
        <t>Renglón de ejemplo, para que vea el formato.
Bórrelo y pegue sus movimientos encima.</t>
      </text>
    </comment>
  </commentList>
</comments>
</file>

<file path=xl/comments/comment3.xml><?xml version="1.0" encoding="utf-8"?>
<comments xmlns="http://schemas.openxmlformats.org/spreadsheetml/2006/main">
  <authors>
    <author>Roiba</author>
    <author>Roiba Solutions</author>
  </authors>
  <commentList>
    <comment ref="D5" authorId="0" shapeId="0">
      <text>
        <t>Dólares que SALEN de la cuenta.</t>
      </text>
    </comment>
    <comment ref="E5" authorId="0" shapeId="0">
      <text>
        <t>Dólares que ENTRAN a la cuenta.</t>
      </text>
    </comment>
    <comment ref="G5" authorId="1" shapeId="0">
      <text>
        <t>El que publicó el DOF ese día. Si ese día no hubo
publicación, el último anterior.
Puede escribir encima si para este movimiento quiere
usar otro tipo de cambio.</t>
      </text>
    </comment>
    <comment ref="I5" authorId="1" shapeId="0">
      <text>
        <t>Normalmente vacía. Cuando el Estado dice «Revisar»,
usted decide aquí y el formato respeta su decisión.</t>
      </text>
    </comment>
    <comment ref="B6" authorId="1" shapeId="0">
      <text>
        <t>Renglón de ejemplo, para que vea el formato.
Bórrelo y pegue sus movimientos encima.</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outlinePr summaryBelow="1" summaryRight="1"/>
    <pageSetUpPr fitToPage="1"/>
  </sheetPr>
  <dimension ref="B2:C41"/>
  <sheetViews>
    <sheetView showGridLines="0" workbookViewId="0">
      <selection activeCell="A1" sqref="A1"/>
    </sheetView>
  </sheetViews>
  <sheetFormatPr baseColWidth="8" defaultRowHeight="15"/>
  <cols>
    <col width="3" customWidth="1" min="1" max="1"/>
    <col width="30" customWidth="1" min="2" max="2"/>
    <col width="96" customWidth="1" min="3" max="3"/>
  </cols>
  <sheetData>
    <row r="2">
      <c r="B2" s="1" t="inlineStr">
        <is>
          <t>ROIBA SOLUTIONS</t>
        </is>
      </c>
    </row>
    <row r="3" ht="26" customHeight="1">
      <c r="B3" s="2" t="inlineStr">
        <is>
          <t>Conciliación bancaria en dólares</t>
        </is>
      </c>
    </row>
    <row r="4">
      <c r="B4" s="3" t="inlineStr">
        <is>
          <t>Cruza la cuenta en dólares contra su contabilidad y valúa cada movimiento al tipo de cambio del DOF de su día.</t>
        </is>
      </c>
    </row>
    <row r="6" ht="20" customHeight="1">
      <c r="B6" s="4" t="inlineStr">
        <is>
          <t>Cómo se usa</t>
        </is>
      </c>
    </row>
    <row r="7" ht="17" customHeight="1">
      <c r="B7" s="5" t="inlineStr">
        <is>
          <t>Paso 1</t>
        </is>
      </c>
      <c r="C7" s="6" t="inlineStr">
        <is>
          <t>En la hoja Banco, pegue el estado de cuenta en dólares: fecha, concepto, referencia, cargo y abono.</t>
        </is>
      </c>
    </row>
    <row r="8" ht="17" customHeight="1">
      <c r="B8" s="5" t="inlineStr">
        <is>
          <t>Paso 2</t>
        </is>
      </c>
      <c r="C8" s="6" t="inlineStr">
        <is>
          <t>En la hoja Contabilidad, pegue el auxiliar de esa cuenta, también en dólares.</t>
        </is>
      </c>
    </row>
    <row r="9" ht="17" customHeight="1">
      <c r="B9" s="5" t="inlineStr">
        <is>
          <t>Paso 3</t>
        </is>
      </c>
      <c r="C9" s="6" t="inlineStr">
        <is>
          <t>El tipo de cambio y el importe en pesos se llenan solos, movimiento por movimiento.</t>
        </is>
      </c>
    </row>
    <row r="10" ht="17" customHeight="1">
      <c r="B10" s="5" t="inlineStr">
        <is>
          <t>Paso 4</t>
        </is>
      </c>
      <c r="C10" s="6" t="inlineStr">
        <is>
          <t>En la hoja Conciliación, capture los saldos y queda el formato listo, con la diferencia cambiaria.</t>
        </is>
      </c>
    </row>
    <row r="12" ht="20" customHeight="1">
      <c r="B12" s="4" t="inlineStr">
        <is>
          <t>Lo que hace distinto</t>
        </is>
      </c>
    </row>
    <row r="13" ht="17" customHeight="1">
      <c r="B13" s="7" t="inlineStr">
        <is>
          <t>T.C. por día</t>
        </is>
      </c>
      <c r="C13" s="6" t="inlineStr">
        <is>
          <t>Cada movimiento se valúa con el tipo de cambio que el DOF publicó ESE día, no con uno del mes.</t>
        </is>
      </c>
    </row>
    <row r="14" ht="17" customHeight="1">
      <c r="B14" s="7" t="inlineStr">
        <is>
          <t>Fines de semana</t>
        </is>
      </c>
      <c r="C14" s="6" t="inlineStr">
        <is>
          <t>Si ese día no hubo publicación, toma el último publicado antes. Es el criterio de siempre.</t>
        </is>
      </c>
    </row>
    <row r="15" ht="17" customHeight="1">
      <c r="B15" s="7" t="inlineStr">
        <is>
          <t>Ya en pesos</t>
        </is>
      </c>
      <c r="C15" s="6" t="inlineStr">
        <is>
          <t>Lo que falta por registrar sale con su importe en pesos calculado: listo para capturar.</t>
        </is>
      </c>
    </row>
    <row r="16" ht="17" customHeight="1">
      <c r="B16" s="7" t="inlineStr">
        <is>
          <t>Diferencia cambiaria</t>
        </is>
      </c>
      <c r="C16" s="6" t="inlineStr">
        <is>
          <t>Valúa el saldo final al tipo de cambio de cierre y le dice cuánto hay que ajustar.</t>
        </is>
      </c>
    </row>
    <row r="18" ht="20" customHeight="1">
      <c r="B18" s="4" t="inlineStr">
        <is>
          <t>Qué significa cada color de la columna Estado</t>
        </is>
      </c>
    </row>
    <row r="19" ht="17" customHeight="1">
      <c r="B19" s="8" t="inlineStr">
        <is>
          <t>Conciliado</t>
        </is>
      </c>
      <c r="C19" s="6" t="inlineStr">
        <is>
          <t>Está en el banco y en la contabilidad. No hay nada que hacer.</t>
        </is>
      </c>
    </row>
    <row r="20" ht="17" customHeight="1">
      <c r="B20" s="9" t="inlineStr">
        <is>
          <t>Falta registrar</t>
        </is>
      </c>
      <c r="C20" s="6" t="inlineStr">
        <is>
          <t>Está en el estado de cuenta y no en su contabilidad. Hay que capturarlo.</t>
        </is>
      </c>
    </row>
    <row r="21" ht="17" customHeight="1">
      <c r="B21" s="9" t="inlineStr">
        <is>
          <t>No aparece en el banco</t>
        </is>
      </c>
      <c r="C21" s="6" t="inlineStr">
        <is>
          <t>Está registrado y el banco no lo refleja: cheque en circulación, transferencia en tránsito, o un error.</t>
        </is>
      </c>
    </row>
    <row r="22" ht="17" customHeight="1">
      <c r="B22" s="10" t="inlineStr">
        <is>
          <t>Revisar</t>
        </is>
      </c>
      <c r="C22" s="6" t="inlineStr">
        <is>
          <t>Hay varios movimientos del mismo importe en esas fechas. El formato no adivina: usted decide en la columna Ajuste.</t>
        </is>
      </c>
    </row>
    <row r="24" ht="20" customHeight="1">
      <c r="B24" s="4" t="inlineStr">
        <is>
          <t>Un ajuste, por si lo necesita</t>
        </is>
      </c>
    </row>
    <row r="25" ht="18" customHeight="1">
      <c r="B25" s="11" t="n">
        <v>5</v>
      </c>
      <c r="C25" s="3" t="inlineStr">
        <is>
          <t>Días de tolerancia en la fecha. Súbalo si su contabilidad se captura con retraso.</t>
        </is>
      </c>
    </row>
    <row r="27" ht="20" customHeight="1">
      <c r="B27" s="4" t="inlineStr">
        <is>
          <t>Qué sí hace y qué no</t>
        </is>
      </c>
    </row>
    <row r="28" ht="17" customHeight="1">
      <c r="B28" s="12" t="inlineStr">
        <is>
          <t>Sí</t>
        </is>
      </c>
      <c r="C28" s="6" t="inlineStr">
        <is>
          <t>Empareja por importe en dólares y por fecha, con la tolerancia que usted ponga.</t>
        </is>
      </c>
    </row>
    <row r="29" ht="17" customHeight="1">
      <c r="B29" s="12" t="inlineStr">
        <is>
          <t>Sí</t>
        </is>
      </c>
      <c r="C29" s="6" t="inlineStr">
        <is>
          <t>Trae cargados los tipos de cambio del DOF y le dice cómo agregar los que falten.</t>
        </is>
      </c>
    </row>
    <row r="30" ht="17" customHeight="1">
      <c r="B30" s="12" t="inlineStr">
        <is>
          <t>Sí</t>
        </is>
      </c>
      <c r="C30" s="6" t="inlineStr">
        <is>
          <t>Calcula la diferencia cambiaria del saldo al cierre.</t>
        </is>
      </c>
    </row>
    <row r="31" ht="17" customHeight="1">
      <c r="B31" s="12" t="inlineStr">
        <is>
          <t>Sí</t>
        </is>
      </c>
      <c r="C31" s="6" t="inlineStr">
        <is>
          <t>Trabaja hasta con 400 movimientos por hoja.</t>
        </is>
      </c>
    </row>
    <row r="32" ht="17" customHeight="1">
      <c r="B32" s="13" t="inlineStr">
        <is>
          <t>No</t>
        </is>
      </c>
      <c r="C32" s="6" t="inlineStr">
        <is>
          <t>No lee el PDF del banco: los movimientos se pegan a mano o se exportan en Excel.</t>
        </is>
      </c>
    </row>
    <row r="33" ht="17" customHeight="1">
      <c r="B33" s="13" t="inlineStr">
        <is>
          <t>No</t>
        </is>
      </c>
      <c r="C33" s="6" t="inlineStr">
        <is>
          <t>No decide a qué cuenta contable va cada movimiento ni arma la póliza.</t>
        </is>
      </c>
    </row>
    <row r="34" ht="17" customHeight="1">
      <c r="B34" s="13" t="inlineStr">
        <is>
          <t>No</t>
        </is>
      </c>
      <c r="C34" s="6" t="inlineStr">
        <is>
          <t>No lleva la cuenta complementaria ni el desglose por cuenta de su catálogo.</t>
        </is>
      </c>
    </row>
    <row r="36" ht="28" customHeight="1">
      <c r="B36" s="14" t="inlineStr">
        <is>
          <t>Si maneja varias cuentas en dólares y lo repite cada mes, en roibasolutions.com/roibamatch está la versión que lee el PDF del banco, baja el tipo de cambio del DOF sola y arma las pólizas con su cuenta principal y su complementaria, en el formato de carga de su sistema.
Este archivo es suyo y trabaja en su computadora: no manda nada a ningún lado.</t>
        </is>
      </c>
    </row>
    <row r="37"/>
    <row r="38"/>
    <row r="39"/>
    <row r="41">
      <c r="B41" s="15" t="inlineStr">
        <is>
          <t>Roiba Solutions · Hermosillo, Sonora · roibasolutions.com · contacto@roibasolutions.com</t>
        </is>
      </c>
    </row>
  </sheetData>
  <mergeCells count="1">
    <mergeCell ref="B36:C39"/>
  </mergeCells>
  <pageMargins left="0.75" right="0.75" top="1" bottom="1" header="0.5" footer="0.5"/>
  <pageSetup fitToHeight="1" fitToWidth="1"/>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D195"/>
  <sheetViews>
    <sheetView showGridLines="0" workbookViewId="0">
      <pane ySplit="5" topLeftCell="A6" activePane="bottomLeft" state="frozen"/>
      <selection pane="bottomLeft" activeCell="A1" sqref="A1"/>
    </sheetView>
  </sheetViews>
  <sheetFormatPr baseColWidth="8" defaultRowHeight="15"/>
  <cols>
    <col width="14" customWidth="1" min="1" max="1"/>
    <col width="16" customWidth="1" min="2" max="2"/>
    <col width="92" customWidth="1" min="4" max="4"/>
  </cols>
  <sheetData>
    <row r="1">
      <c r="A1" s="16" t="inlineStr">
        <is>
          <t>TIPOS DE CAMBIO DEL DOF</t>
        </is>
      </c>
    </row>
    <row r="2">
      <c r="A2" s="17" t="inlineStr">
        <is>
          <t>Tipo de cambio para solventar obligaciones en dólares (el que publica el Diario Oficial de la Federación).</t>
        </is>
      </c>
      <c r="D2" s="18" t="inlineStr">
        <is>
          <t>Vienen cargados 190 días publicados, del 05/01/2026 al 05/10/2026.</t>
        </is>
      </c>
    </row>
    <row r="3">
      <c r="A3" s="17" t="inlineStr">
        <is>
          <t>Cada movimiento toma el de su fecha. Si ese día no hubo publicación (fin de semana o feriado), toma el último publicado antes.</t>
        </is>
      </c>
    </row>
    <row r="4">
      <c r="D4" s="17" t="inlineStr">
        <is>
          <t>Para periodos más nuevos: entre a dof.gob.mx, busque «tipo de cambio», descargue el rango de fechas y pegue las dos columnas al final de esta lista, en orden de fecha. El formato las toma solas.</t>
        </is>
      </c>
    </row>
    <row r="5">
      <c r="A5" s="19" t="inlineStr">
        <is>
          <t>Fecha</t>
        </is>
      </c>
      <c r="B5" s="19" t="inlineStr">
        <is>
          <t>Tipo de cambio</t>
        </is>
      </c>
    </row>
    <row r="6">
      <c r="A6" s="20" t="n">
        <v>46027</v>
      </c>
      <c r="B6" s="21" t="n">
        <v>17.8803</v>
      </c>
      <c r="D6" s="17" t="inlineStr">
        <is>
          <t>Si un movimiento cae fuera de las fechas cargadas, la columna T.C. se lo avisa en lugar de inventar un número.</t>
        </is>
      </c>
    </row>
    <row r="7">
      <c r="A7" s="20" t="n">
        <v>46028</v>
      </c>
      <c r="B7" s="21" t="n">
        <v>17.8905</v>
      </c>
    </row>
    <row r="8">
      <c r="A8" s="20" t="n">
        <v>46029</v>
      </c>
      <c r="B8" s="21" t="n">
        <v>17.9697</v>
      </c>
      <c r="D8" s="17" t="inlineStr">
        <is>
          <t>Puede escribir encima de la celda del T.C. en las hojas Banco o Contabilidad si para ese movimiento quiere usar otro tipo de cambio (el del banco, por ejemplo).</t>
        </is>
      </c>
    </row>
    <row r="9">
      <c r="A9" s="20" t="n">
        <v>46030</v>
      </c>
      <c r="B9" s="21" t="n">
        <v>17.9587</v>
      </c>
    </row>
    <row r="10">
      <c r="A10" s="20" t="n">
        <v>46031</v>
      </c>
      <c r="B10" s="21" t="n">
        <v>17.9807</v>
      </c>
    </row>
    <row r="11">
      <c r="A11" s="20" t="n">
        <v>46034</v>
      </c>
      <c r="B11" s="21" t="n">
        <v>17.9842</v>
      </c>
    </row>
    <row r="12">
      <c r="A12" s="20" t="n">
        <v>46035</v>
      </c>
      <c r="B12" s="21" t="n">
        <v>17.9075</v>
      </c>
    </row>
    <row r="13">
      <c r="A13" s="20" t="n">
        <v>46036</v>
      </c>
      <c r="B13" s="21" t="n">
        <v>17.854</v>
      </c>
    </row>
    <row r="14">
      <c r="A14" s="20" t="n">
        <v>46037</v>
      </c>
      <c r="B14" s="21" t="n">
        <v>17.8167</v>
      </c>
    </row>
    <row r="15">
      <c r="A15" s="20" t="n">
        <v>46038</v>
      </c>
      <c r="B15" s="21" t="n">
        <v>17.6897</v>
      </c>
    </row>
    <row r="16">
      <c r="A16" s="20" t="n">
        <v>46041</v>
      </c>
      <c r="B16" s="21" t="n">
        <v>17.6867</v>
      </c>
    </row>
    <row r="17">
      <c r="A17" s="20" t="n">
        <v>46042</v>
      </c>
      <c r="B17" s="21" t="n">
        <v>17.599</v>
      </c>
    </row>
    <row r="18">
      <c r="A18" s="20" t="n">
        <v>46043</v>
      </c>
      <c r="B18" s="21" t="n">
        <v>17.6008</v>
      </c>
    </row>
    <row r="19">
      <c r="A19" s="20" t="n">
        <v>46044</v>
      </c>
      <c r="B19" s="21" t="n">
        <v>17.452</v>
      </c>
    </row>
    <row r="20">
      <c r="A20" s="20" t="n">
        <v>46045</v>
      </c>
      <c r="B20" s="21" t="n">
        <v>17.4828</v>
      </c>
    </row>
    <row r="21">
      <c r="A21" s="20" t="n">
        <v>46048</v>
      </c>
      <c r="B21" s="21" t="n">
        <v>17.4545</v>
      </c>
    </row>
    <row r="22">
      <c r="A22" s="20" t="n">
        <v>46049</v>
      </c>
      <c r="B22" s="21" t="n">
        <v>17.283</v>
      </c>
    </row>
    <row r="23">
      <c r="A23" s="20" t="n">
        <v>46050</v>
      </c>
      <c r="B23" s="21" t="n">
        <v>17.2357</v>
      </c>
    </row>
    <row r="24">
      <c r="A24" s="20" t="n">
        <v>46051</v>
      </c>
      <c r="B24" s="21" t="n">
        <v>17.2322</v>
      </c>
    </row>
    <row r="25">
      <c r="A25" s="20" t="n">
        <v>46052</v>
      </c>
      <c r="B25" s="21" t="n">
        <v>17.2532</v>
      </c>
    </row>
    <row r="26">
      <c r="A26" s="20" t="n">
        <v>46055</v>
      </c>
      <c r="B26" s="21" t="n">
        <v>17.331</v>
      </c>
    </row>
    <row r="27">
      <c r="A27" s="20" t="n">
        <v>46057</v>
      </c>
      <c r="B27" s="21" t="n">
        <v>17.235</v>
      </c>
    </row>
    <row r="28">
      <c r="A28" s="20" t="n">
        <v>46058</v>
      </c>
      <c r="B28" s="21" t="n">
        <v>17.2925</v>
      </c>
    </row>
    <row r="29">
      <c r="A29" s="20" t="n">
        <v>46059</v>
      </c>
      <c r="B29" s="21" t="n">
        <v>17.407</v>
      </c>
    </row>
    <row r="30">
      <c r="A30" s="20" t="n">
        <v>46062</v>
      </c>
      <c r="B30" s="21" t="n">
        <v>17.2988</v>
      </c>
    </row>
    <row r="31">
      <c r="A31" s="20" t="n">
        <v>46063</v>
      </c>
      <c r="B31" s="21" t="n">
        <v>17.1907</v>
      </c>
    </row>
    <row r="32">
      <c r="A32" s="20" t="n">
        <v>46064</v>
      </c>
      <c r="B32" s="21" t="n">
        <v>17.2315</v>
      </c>
    </row>
    <row r="33">
      <c r="A33" s="20" t="n">
        <v>46065</v>
      </c>
      <c r="B33" s="21" t="n">
        <v>17.2155</v>
      </c>
    </row>
    <row r="34">
      <c r="A34" s="20" t="n">
        <v>46066</v>
      </c>
      <c r="B34" s="21" t="n">
        <v>17.2</v>
      </c>
    </row>
    <row r="35">
      <c r="A35" s="20" t="n">
        <v>46069</v>
      </c>
      <c r="B35" s="21" t="n">
        <v>17.1798</v>
      </c>
    </row>
    <row r="36">
      <c r="A36" s="20" t="n">
        <v>46070</v>
      </c>
      <c r="B36" s="21" t="n">
        <v>17.1723</v>
      </c>
    </row>
    <row r="37">
      <c r="A37" s="20" t="n">
        <v>46071</v>
      </c>
      <c r="B37" s="21" t="n">
        <v>17.1753</v>
      </c>
    </row>
    <row r="38">
      <c r="A38" s="20" t="n">
        <v>46072</v>
      </c>
      <c r="B38" s="21" t="n">
        <v>17.1392</v>
      </c>
    </row>
    <row r="39">
      <c r="A39" s="20" t="n">
        <v>46073</v>
      </c>
      <c r="B39" s="21" t="n">
        <v>17.27</v>
      </c>
    </row>
    <row r="40">
      <c r="A40" s="20" t="n">
        <v>46076</v>
      </c>
      <c r="B40" s="21" t="n">
        <v>17.1722</v>
      </c>
    </row>
    <row r="41">
      <c r="A41" s="20" t="n">
        <v>46077</v>
      </c>
      <c r="B41" s="21" t="n">
        <v>17.2162</v>
      </c>
    </row>
    <row r="42">
      <c r="A42" s="20" t="n">
        <v>46078</v>
      </c>
      <c r="B42" s="21" t="n">
        <v>17.191</v>
      </c>
    </row>
    <row r="43">
      <c r="A43" s="20" t="n">
        <v>46079</v>
      </c>
      <c r="B43" s="21" t="n">
        <v>17.17</v>
      </c>
    </row>
    <row r="44">
      <c r="A44" s="20" t="n">
        <v>46080</v>
      </c>
      <c r="B44" s="21" t="n">
        <v>17.2563</v>
      </c>
    </row>
    <row r="45">
      <c r="A45" s="20" t="n">
        <v>46083</v>
      </c>
      <c r="B45" s="21" t="n">
        <v>17.2193</v>
      </c>
    </row>
    <row r="46">
      <c r="A46" s="20" t="n">
        <v>46084</v>
      </c>
      <c r="B46" s="21" t="n">
        <v>17.3485</v>
      </c>
    </row>
    <row r="47">
      <c r="A47" s="20" t="n">
        <v>46085</v>
      </c>
      <c r="B47" s="21" t="n">
        <v>17.7228</v>
      </c>
    </row>
    <row r="48">
      <c r="A48" s="20" t="n">
        <v>46086</v>
      </c>
      <c r="B48" s="21" t="n">
        <v>17.5445</v>
      </c>
    </row>
    <row r="49">
      <c r="A49" s="20" t="n">
        <v>46087</v>
      </c>
      <c r="B49" s="21" t="n">
        <v>17.677</v>
      </c>
    </row>
    <row r="50">
      <c r="A50" s="20" t="n">
        <v>46090</v>
      </c>
      <c r="B50" s="21" t="n">
        <v>17.7962</v>
      </c>
    </row>
    <row r="51">
      <c r="A51" s="20" t="n">
        <v>46091</v>
      </c>
      <c r="B51" s="21" t="n">
        <v>17.7687</v>
      </c>
    </row>
    <row r="52">
      <c r="A52" s="20" t="n">
        <v>46092</v>
      </c>
      <c r="B52" s="21" t="n">
        <v>17.5037</v>
      </c>
    </row>
    <row r="53">
      <c r="A53" s="20" t="n">
        <v>46093</v>
      </c>
      <c r="B53" s="21" t="n">
        <v>17.6543</v>
      </c>
    </row>
    <row r="54">
      <c r="A54" s="20" t="n">
        <v>46094</v>
      </c>
      <c r="B54" s="21" t="n">
        <v>17.8368</v>
      </c>
    </row>
    <row r="55">
      <c r="A55" s="20" t="n">
        <v>46098</v>
      </c>
      <c r="B55" s="21" t="n">
        <v>17.9218</v>
      </c>
    </row>
    <row r="56">
      <c r="A56" s="20" t="n">
        <v>46099</v>
      </c>
      <c r="B56" s="21" t="n">
        <v>17.6922</v>
      </c>
    </row>
    <row r="57">
      <c r="A57" s="20" t="n">
        <v>46100</v>
      </c>
      <c r="B57" s="21" t="n">
        <v>17.669</v>
      </c>
    </row>
    <row r="58">
      <c r="A58" s="20" t="n">
        <v>46101</v>
      </c>
      <c r="B58" s="21" t="n">
        <v>17.8117</v>
      </c>
    </row>
    <row r="59">
      <c r="A59" s="20" t="n">
        <v>46104</v>
      </c>
      <c r="B59" s="21" t="n">
        <v>17.8998</v>
      </c>
    </row>
    <row r="60">
      <c r="A60" s="20" t="n">
        <v>46105</v>
      </c>
      <c r="B60" s="21" t="n">
        <v>17.778</v>
      </c>
    </row>
    <row r="61">
      <c r="A61" s="20" t="n">
        <v>46106</v>
      </c>
      <c r="B61" s="21" t="n">
        <v>17.8047</v>
      </c>
    </row>
    <row r="62">
      <c r="A62" s="20" t="n">
        <v>46107</v>
      </c>
      <c r="B62" s="21" t="n">
        <v>17.7548</v>
      </c>
    </row>
    <row r="63">
      <c r="A63" s="20" t="n">
        <v>46108</v>
      </c>
      <c r="B63" s="21" t="n">
        <v>17.7957</v>
      </c>
    </row>
    <row r="64">
      <c r="A64" s="20" t="n">
        <v>46111</v>
      </c>
      <c r="B64" s="21" t="n">
        <v>18.0667</v>
      </c>
    </row>
    <row r="65">
      <c r="A65" s="20" t="n">
        <v>46112</v>
      </c>
      <c r="B65" s="21" t="n">
        <v>18.1033</v>
      </c>
    </row>
    <row r="66">
      <c r="A66" s="20" t="n">
        <v>46113</v>
      </c>
      <c r="B66" s="21" t="n">
        <v>18.0033</v>
      </c>
    </row>
    <row r="67">
      <c r="A67" s="20" t="n">
        <v>46114</v>
      </c>
      <c r="B67" s="21" t="n">
        <v>17.8117</v>
      </c>
    </row>
    <row r="68">
      <c r="A68" s="20" t="n">
        <v>46119</v>
      </c>
      <c r="B68" s="21" t="n">
        <v>17.7932</v>
      </c>
    </row>
    <row r="69">
      <c r="A69" s="20" t="n">
        <v>46120</v>
      </c>
      <c r="B69" s="21" t="n">
        <v>17.758</v>
      </c>
    </row>
    <row r="70">
      <c r="A70" s="20" t="n">
        <v>46121</v>
      </c>
      <c r="B70" s="21" t="n">
        <v>17.4157</v>
      </c>
    </row>
    <row r="71">
      <c r="A71" s="20" t="n">
        <v>46122</v>
      </c>
      <c r="B71" s="21" t="n">
        <v>17.3593</v>
      </c>
    </row>
    <row r="72">
      <c r="A72" s="20" t="n">
        <v>46125</v>
      </c>
      <c r="B72" s="21" t="n">
        <v>17.3033</v>
      </c>
    </row>
    <row r="73">
      <c r="A73" s="20" t="n">
        <v>46126</v>
      </c>
      <c r="B73" s="21" t="n">
        <v>17.347</v>
      </c>
    </row>
    <row r="74">
      <c r="A74" s="20" t="n">
        <v>46127</v>
      </c>
      <c r="B74" s="21" t="n">
        <v>17.2688</v>
      </c>
    </row>
    <row r="75">
      <c r="A75" s="20" t="n">
        <v>46128</v>
      </c>
      <c r="B75" s="21" t="n">
        <v>17.2623</v>
      </c>
    </row>
    <row r="76">
      <c r="A76" s="20" t="n">
        <v>46129</v>
      </c>
      <c r="B76" s="21" t="n">
        <v>17.2723</v>
      </c>
    </row>
    <row r="77">
      <c r="A77" s="20" t="n">
        <v>46132</v>
      </c>
      <c r="B77" s="21" t="n">
        <v>17.2447</v>
      </c>
    </row>
    <row r="78">
      <c r="A78" s="20" t="n">
        <v>46133</v>
      </c>
      <c r="B78" s="21" t="n">
        <v>17.32</v>
      </c>
    </row>
    <row r="79">
      <c r="A79" s="20" t="n">
        <v>46134</v>
      </c>
      <c r="B79" s="21" t="n">
        <v>17.3323</v>
      </c>
    </row>
    <row r="80">
      <c r="A80" s="20" t="n">
        <v>46135</v>
      </c>
      <c r="B80" s="21" t="n">
        <v>17.3287</v>
      </c>
    </row>
    <row r="81">
      <c r="A81" s="20" t="n">
        <v>46136</v>
      </c>
      <c r="B81" s="21" t="n">
        <v>17.3587</v>
      </c>
    </row>
    <row r="82">
      <c r="A82" s="20" t="n">
        <v>46139</v>
      </c>
      <c r="B82" s="21" t="n">
        <v>17.4052</v>
      </c>
    </row>
    <row r="83">
      <c r="A83" s="20" t="n">
        <v>46140</v>
      </c>
      <c r="B83" s="21" t="n">
        <v>17.3838</v>
      </c>
    </row>
    <row r="84">
      <c r="A84" s="20" t="n">
        <v>46141</v>
      </c>
      <c r="B84" s="21" t="n">
        <v>17.403</v>
      </c>
    </row>
    <row r="85">
      <c r="A85" s="20" t="n">
        <v>46142</v>
      </c>
      <c r="B85" s="21" t="n">
        <v>17.4948</v>
      </c>
    </row>
    <row r="86">
      <c r="A86" s="20" t="n">
        <v>46143</v>
      </c>
      <c r="B86" s="21" t="n">
        <v>17.5118</v>
      </c>
    </row>
    <row r="87">
      <c r="A87" s="20" t="n">
        <v>46147</v>
      </c>
      <c r="B87" s="21" t="n">
        <v>17.5157</v>
      </c>
    </row>
    <row r="88">
      <c r="A88" s="20" t="n">
        <v>46148</v>
      </c>
      <c r="B88" s="21" t="n">
        <v>17.3752</v>
      </c>
    </row>
    <row r="89">
      <c r="A89" s="20" t="n">
        <v>46149</v>
      </c>
      <c r="B89" s="21" t="n">
        <v>17.253</v>
      </c>
    </row>
    <row r="90">
      <c r="A90" s="20" t="n">
        <v>46150</v>
      </c>
      <c r="B90" s="21" t="n">
        <v>17.24</v>
      </c>
    </row>
    <row r="91">
      <c r="A91" s="20" t="n">
        <v>46153</v>
      </c>
      <c r="B91" s="21" t="n">
        <v>17.2105</v>
      </c>
    </row>
    <row r="92">
      <c r="A92" s="20" t="n">
        <v>46154</v>
      </c>
      <c r="B92" s="21" t="n">
        <v>17.1908</v>
      </c>
    </row>
    <row r="93">
      <c r="A93" s="20" t="n">
        <v>46155</v>
      </c>
      <c r="B93" s="21" t="n">
        <v>17.252</v>
      </c>
    </row>
    <row r="94">
      <c r="A94" s="20" t="n">
        <v>46156</v>
      </c>
      <c r="B94" s="21" t="n">
        <v>17.1878</v>
      </c>
    </row>
    <row r="95">
      <c r="A95" s="20" t="n">
        <v>46157</v>
      </c>
      <c r="B95" s="21" t="n">
        <v>17.213</v>
      </c>
    </row>
    <row r="96">
      <c r="A96" s="20" t="n">
        <v>46160</v>
      </c>
      <c r="B96" s="21" t="n">
        <v>17.3477</v>
      </c>
    </row>
    <row r="97">
      <c r="A97" s="20" t="n">
        <v>46161</v>
      </c>
      <c r="B97" s="21" t="n">
        <v>17.2928</v>
      </c>
    </row>
    <row r="98">
      <c r="A98" s="20" t="n">
        <v>46162</v>
      </c>
      <c r="B98" s="21" t="n">
        <v>17.3968</v>
      </c>
    </row>
    <row r="99">
      <c r="A99" s="20" t="n">
        <v>46163</v>
      </c>
      <c r="B99" s="21" t="n">
        <v>17.2938</v>
      </c>
    </row>
    <row r="100">
      <c r="A100" s="20" t="n">
        <v>46164</v>
      </c>
      <c r="B100" s="21" t="n">
        <v>17.3305</v>
      </c>
    </row>
    <row r="101">
      <c r="A101" s="20" t="n">
        <v>46167</v>
      </c>
      <c r="B101" s="21" t="n">
        <v>17.3213</v>
      </c>
    </row>
    <row r="102">
      <c r="A102" s="20" t="n">
        <v>46168</v>
      </c>
      <c r="B102" s="21" t="n">
        <v>17.272</v>
      </c>
    </row>
    <row r="103">
      <c r="A103" s="20" t="n">
        <v>46169</v>
      </c>
      <c r="B103" s="21" t="n">
        <v>17.3232</v>
      </c>
    </row>
    <row r="104">
      <c r="A104" s="20" t="n">
        <v>46170</v>
      </c>
      <c r="B104" s="21" t="n">
        <v>17.3793</v>
      </c>
    </row>
    <row r="105">
      <c r="A105" s="20" t="n">
        <v>46171</v>
      </c>
      <c r="B105" s="21" t="n">
        <v>17.3213</v>
      </c>
    </row>
    <row r="106">
      <c r="A106" s="20" t="n">
        <v>46174</v>
      </c>
      <c r="B106" s="21" t="n">
        <v>17.3505</v>
      </c>
    </row>
    <row r="107">
      <c r="A107" s="20" t="n">
        <v>46175</v>
      </c>
      <c r="B107" s="21" t="n">
        <v>17.378</v>
      </c>
    </row>
    <row r="108">
      <c r="A108" s="20" t="n">
        <v>46176</v>
      </c>
      <c r="B108" s="21" t="n">
        <v>17.2945</v>
      </c>
    </row>
    <row r="109">
      <c r="A109" s="20" t="n">
        <v>46177</v>
      </c>
      <c r="B109" s="21" t="n">
        <v>17.3328</v>
      </c>
    </row>
    <row r="110">
      <c r="A110" s="20" t="n">
        <v>46178</v>
      </c>
      <c r="B110" s="21" t="n">
        <v>17.2888</v>
      </c>
    </row>
    <row r="111">
      <c r="A111" s="20" t="n">
        <v>46181</v>
      </c>
      <c r="B111" s="21" t="n">
        <v>17.4755</v>
      </c>
    </row>
    <row r="112">
      <c r="A112" s="20" t="n">
        <v>46182</v>
      </c>
      <c r="B112" s="21" t="n">
        <v>17.4453</v>
      </c>
    </row>
    <row r="113">
      <c r="A113" s="20" t="n">
        <v>46183</v>
      </c>
      <c r="B113" s="21" t="n">
        <v>17.4312</v>
      </c>
    </row>
    <row r="114">
      <c r="A114" s="20" t="n">
        <v>46184</v>
      </c>
      <c r="B114" s="21" t="n">
        <v>17.3898</v>
      </c>
    </row>
    <row r="115">
      <c r="A115" s="20" t="n">
        <v>46185</v>
      </c>
      <c r="B115" s="21" t="n">
        <v>17.3833</v>
      </c>
    </row>
    <row r="116">
      <c r="A116" s="20" t="n">
        <v>46188</v>
      </c>
      <c r="B116" s="21" t="n">
        <v>17.2067</v>
      </c>
    </row>
    <row r="117">
      <c r="A117" s="20" t="n">
        <v>46189</v>
      </c>
      <c r="B117" s="21" t="n">
        <v>17.2008</v>
      </c>
    </row>
    <row r="118">
      <c r="A118" s="20" t="n">
        <v>46190</v>
      </c>
      <c r="B118" s="21" t="n">
        <v>17.2023</v>
      </c>
    </row>
    <row r="119">
      <c r="A119" s="20" t="n">
        <v>46191</v>
      </c>
      <c r="B119" s="21" t="n">
        <v>17.1892</v>
      </c>
    </row>
    <row r="120">
      <c r="A120" s="20" t="n">
        <v>46192</v>
      </c>
      <c r="B120" s="21" t="n">
        <v>17.3688</v>
      </c>
    </row>
    <row r="121">
      <c r="A121" s="20" t="n">
        <v>46195</v>
      </c>
      <c r="B121" s="21" t="n">
        <v>17.3247</v>
      </c>
    </row>
    <row r="122">
      <c r="A122" s="20" t="n">
        <v>46196</v>
      </c>
      <c r="B122" s="21" t="n">
        <v>17.348</v>
      </c>
    </row>
    <row r="123">
      <c r="A123" s="20" t="n">
        <v>46197</v>
      </c>
      <c r="B123" s="21" t="n">
        <v>17.5505</v>
      </c>
    </row>
    <row r="124">
      <c r="A124" s="20" t="n">
        <v>46198</v>
      </c>
      <c r="B124" s="21" t="n">
        <v>17.6213</v>
      </c>
    </row>
    <row r="125">
      <c r="A125" s="20" t="n">
        <v>46199</v>
      </c>
      <c r="B125" s="21" t="n">
        <v>17.526</v>
      </c>
    </row>
    <row r="126">
      <c r="A126" s="20" t="n">
        <v>46202</v>
      </c>
      <c r="B126" s="21" t="n">
        <v>17.47</v>
      </c>
    </row>
    <row r="127">
      <c r="A127" s="20" t="n">
        <v>46203</v>
      </c>
      <c r="B127" s="21" t="n">
        <v>17.5053</v>
      </c>
    </row>
    <row r="128">
      <c r="A128" s="20" t="n">
        <v>46204</v>
      </c>
      <c r="B128" s="21" t="n">
        <v>17.4693</v>
      </c>
    </row>
    <row r="129">
      <c r="A129" s="20" t="n">
        <v>46205</v>
      </c>
      <c r="B129" s="21" t="n">
        <v>17.5368</v>
      </c>
    </row>
    <row r="130">
      <c r="A130" s="20" t="n">
        <v>46206</v>
      </c>
      <c r="B130" s="21" t="n">
        <v>17.4725</v>
      </c>
    </row>
    <row r="131">
      <c r="A131" s="20" t="n">
        <v>46209</v>
      </c>
      <c r="B131" s="21" t="n">
        <v>17.4758</v>
      </c>
    </row>
    <row r="132">
      <c r="A132" s="20" t="n">
        <v>46210</v>
      </c>
      <c r="B132" s="21" t="n">
        <v>17.4342</v>
      </c>
    </row>
    <row r="133">
      <c r="A133" s="20" t="n">
        <v>46211</v>
      </c>
      <c r="B133" s="21" t="n">
        <v>17.4958</v>
      </c>
    </row>
    <row r="134">
      <c r="A134" s="20" t="n">
        <v>46212</v>
      </c>
      <c r="B134" s="21" t="n">
        <v>17.5993</v>
      </c>
    </row>
    <row r="135">
      <c r="A135" s="20" t="n">
        <v>46213</v>
      </c>
      <c r="B135" s="21" t="n">
        <v>17.535</v>
      </c>
    </row>
    <row r="136">
      <c r="A136" s="20" t="n">
        <v>46216</v>
      </c>
      <c r="B136" s="21" t="n">
        <v>17.4842</v>
      </c>
    </row>
    <row r="137">
      <c r="A137" s="20" t="n">
        <v>46217</v>
      </c>
      <c r="B137" s="21" t="n">
        <v>17.5023</v>
      </c>
    </row>
    <row r="138">
      <c r="A138" s="20" t="n">
        <v>46218</v>
      </c>
      <c r="B138" s="21" t="n">
        <v>17.4278</v>
      </c>
    </row>
    <row r="139">
      <c r="A139" s="20" t="n">
        <v>46219</v>
      </c>
      <c r="B139" s="21" t="n">
        <v>17.391</v>
      </c>
    </row>
    <row r="140">
      <c r="A140" s="20" t="n">
        <v>46220</v>
      </c>
      <c r="B140" s="21" t="n">
        <v>17.4418</v>
      </c>
    </row>
    <row r="141">
      <c r="A141" s="20" t="n">
        <v>46223</v>
      </c>
      <c r="B141" s="21" t="n">
        <v>17.5242</v>
      </c>
    </row>
    <row r="142">
      <c r="A142" s="20" t="n">
        <v>46224</v>
      </c>
      <c r="B142" s="21" t="n">
        <v>17.4315</v>
      </c>
    </row>
    <row r="143">
      <c r="A143" s="20" t="n">
        <v>46225</v>
      </c>
      <c r="B143" s="21" t="n">
        <v>17.3975</v>
      </c>
    </row>
    <row r="144">
      <c r="A144" s="20" t="n">
        <v>46226</v>
      </c>
      <c r="B144" s="21" t="n">
        <v>17.3973</v>
      </c>
    </row>
    <row r="145">
      <c r="A145" s="20" t="n">
        <v>46227</v>
      </c>
      <c r="B145" s="21" t="n">
        <v>17.513</v>
      </c>
    </row>
    <row r="146">
      <c r="A146" s="20" t="n">
        <v>46230</v>
      </c>
      <c r="B146" s="21" t="n">
        <v>17.4635</v>
      </c>
    </row>
    <row r="147">
      <c r="A147" s="20" t="n">
        <v>46231</v>
      </c>
      <c r="B147" s="21" t="n">
        <v>17.444</v>
      </c>
    </row>
    <row r="148">
      <c r="A148" s="20" t="n">
        <v>46232</v>
      </c>
      <c r="B148" s="21" t="n">
        <v>17.4312</v>
      </c>
    </row>
    <row r="149">
      <c r="A149" s="20" t="n">
        <v>46233</v>
      </c>
      <c r="B149" s="21" t="n">
        <v>17.5133</v>
      </c>
    </row>
    <row r="150">
      <c r="A150" s="20" t="n">
        <v>46234</v>
      </c>
      <c r="B150" s="21" t="n">
        <v>17.3562</v>
      </c>
    </row>
    <row r="151">
      <c r="A151" s="20" t="n">
        <v>46237</v>
      </c>
      <c r="B151" s="21" t="n">
        <v>17.3288</v>
      </c>
    </row>
    <row r="152">
      <c r="A152" s="20" t="n">
        <v>46238</v>
      </c>
      <c r="B152" s="21" t="n">
        <v>17.3317</v>
      </c>
    </row>
    <row r="153">
      <c r="A153" s="20" t="n">
        <v>46239</v>
      </c>
      <c r="B153" s="21" t="n">
        <v>17.2717</v>
      </c>
    </row>
    <row r="154">
      <c r="A154" s="20" t="n">
        <v>46240</v>
      </c>
      <c r="B154" s="21" t="n">
        <v>17.2317</v>
      </c>
    </row>
    <row r="155">
      <c r="A155" s="20" t="n">
        <v>46241</v>
      </c>
      <c r="B155" s="21" t="n">
        <v>17.2195</v>
      </c>
    </row>
    <row r="156">
      <c r="A156" s="20" t="n">
        <v>46244</v>
      </c>
      <c r="B156" s="21" t="n">
        <v>17.1387</v>
      </c>
    </row>
    <row r="157">
      <c r="A157" s="20" t="n">
        <v>46245</v>
      </c>
      <c r="B157" s="21" t="n">
        <v>17.1408</v>
      </c>
    </row>
    <row r="158">
      <c r="A158" s="20" t="n">
        <v>46246</v>
      </c>
      <c r="B158" s="21" t="n">
        <v>17.1092</v>
      </c>
    </row>
    <row r="159">
      <c r="A159" s="20" t="n">
        <v>46247</v>
      </c>
      <c r="B159" s="21" t="n">
        <v>17.0627</v>
      </c>
    </row>
    <row r="160">
      <c r="A160" s="20" t="n">
        <v>46248</v>
      </c>
      <c r="B160" s="21" t="n">
        <v>17.053</v>
      </c>
    </row>
    <row r="161">
      <c r="A161" s="20" t="n">
        <v>46251</v>
      </c>
      <c r="B161" s="21" t="n">
        <v>17.0218</v>
      </c>
    </row>
    <row r="162">
      <c r="A162" s="20" t="n">
        <v>46252</v>
      </c>
      <c r="B162" s="21" t="n">
        <v>17.0245</v>
      </c>
    </row>
    <row r="163">
      <c r="A163" s="20" t="n">
        <v>46253</v>
      </c>
      <c r="B163" s="21" t="n">
        <v>17.0638</v>
      </c>
    </row>
    <row r="164">
      <c r="A164" s="20" t="n">
        <v>46254</v>
      </c>
      <c r="B164" s="21" t="n">
        <v>16.9593</v>
      </c>
    </row>
    <row r="165">
      <c r="A165" s="20" t="n">
        <v>46255</v>
      </c>
      <c r="B165" s="21" t="n">
        <v>16.9583</v>
      </c>
    </row>
    <row r="166">
      <c r="A166" s="20" t="n">
        <v>46258</v>
      </c>
      <c r="B166" s="21" t="n">
        <v>16.9018</v>
      </c>
    </row>
    <row r="167">
      <c r="A167" s="20" t="n">
        <v>46259</v>
      </c>
      <c r="B167" s="21" t="n">
        <v>16.9647</v>
      </c>
    </row>
    <row r="168">
      <c r="A168" s="20" t="n">
        <v>46260</v>
      </c>
      <c r="B168" s="21" t="n">
        <v>16.946</v>
      </c>
    </row>
    <row r="169">
      <c r="A169" s="20" t="n">
        <v>46261</v>
      </c>
      <c r="B169" s="21" t="n">
        <v>16.966</v>
      </c>
    </row>
    <row r="170">
      <c r="A170" s="20" t="n">
        <v>46262</v>
      </c>
      <c r="B170" s="21" t="n">
        <v>16.9712</v>
      </c>
    </row>
    <row r="171">
      <c r="A171" s="20" t="n">
        <v>46265</v>
      </c>
      <c r="B171" s="21" t="n">
        <v>17.0427</v>
      </c>
    </row>
    <row r="172">
      <c r="A172" s="20" t="n">
        <v>46266</v>
      </c>
      <c r="B172" s="21" t="n">
        <v>17.0147</v>
      </c>
    </row>
    <row r="173">
      <c r="A173" s="20" t="n">
        <v>46267</v>
      </c>
      <c r="B173" s="21" t="n">
        <v>16.9755</v>
      </c>
    </row>
    <row r="174">
      <c r="A174" s="20" t="n">
        <v>46268</v>
      </c>
      <c r="B174" s="21" t="n">
        <v>16.9852</v>
      </c>
    </row>
    <row r="175">
      <c r="A175" s="20" t="n">
        <v>46269</v>
      </c>
      <c r="B175" s="21" t="n">
        <v>16.956</v>
      </c>
    </row>
    <row r="176">
      <c r="A176" s="20" t="n">
        <v>46272</v>
      </c>
      <c r="B176" s="21" t="n">
        <v>16.8748</v>
      </c>
    </row>
    <row r="177">
      <c r="A177" s="20" t="n">
        <v>46273</v>
      </c>
      <c r="B177" s="21" t="n">
        <v>16.9237</v>
      </c>
    </row>
    <row r="178">
      <c r="A178" s="20" t="n">
        <v>46274</v>
      </c>
      <c r="B178" s="21" t="n">
        <v>16.9202</v>
      </c>
    </row>
    <row r="179">
      <c r="A179" s="20" t="n">
        <v>46275</v>
      </c>
      <c r="B179" s="21" t="n">
        <v>16.8947</v>
      </c>
    </row>
    <row r="180">
      <c r="A180" s="20" t="n">
        <v>46276</v>
      </c>
      <c r="B180" s="21" t="n">
        <v>16.9722</v>
      </c>
    </row>
    <row r="181">
      <c r="A181" s="20" t="n">
        <v>46279</v>
      </c>
      <c r="B181" s="21" t="n">
        <v>16.9707</v>
      </c>
    </row>
    <row r="182">
      <c r="A182" s="20" t="n">
        <v>46280</v>
      </c>
      <c r="B182" s="21" t="n">
        <v>17.1277</v>
      </c>
    </row>
    <row r="183">
      <c r="A183" s="20" t="n">
        <v>46281</v>
      </c>
      <c r="B183" s="21" t="n">
        <v>17.1527</v>
      </c>
    </row>
    <row r="184">
      <c r="A184" s="20" t="n">
        <v>46283</v>
      </c>
      <c r="B184" s="21" t="n">
        <v>17.1872</v>
      </c>
    </row>
    <row r="185">
      <c r="A185" s="20" t="n">
        <v>46286</v>
      </c>
      <c r="B185" s="21" t="n">
        <v>17.245</v>
      </c>
    </row>
    <row r="186">
      <c r="A186" s="20" t="n">
        <v>46287</v>
      </c>
      <c r="B186" s="21" t="n">
        <v>17.2203</v>
      </c>
    </row>
    <row r="187">
      <c r="A187" s="20" t="n">
        <v>46288</v>
      </c>
      <c r="B187" s="21" t="n">
        <v>17.3015</v>
      </c>
    </row>
    <row r="188">
      <c r="A188" s="20" t="n">
        <v>46289</v>
      </c>
      <c r="B188" s="21" t="n">
        <v>17.503</v>
      </c>
    </row>
    <row r="189">
      <c r="A189" s="20" t="n">
        <v>46290</v>
      </c>
      <c r="B189" s="21" t="n">
        <v>17.6425</v>
      </c>
    </row>
    <row r="190">
      <c r="A190" s="20" t="n">
        <v>46293</v>
      </c>
      <c r="B190" s="21" t="n">
        <v>17.71</v>
      </c>
    </row>
    <row r="191">
      <c r="A191" s="20" t="n">
        <v>46294</v>
      </c>
      <c r="B191" s="21" t="n">
        <v>17.8413</v>
      </c>
    </row>
    <row r="192">
      <c r="A192" s="20" t="n">
        <v>46295</v>
      </c>
      <c r="B192" s="21" t="n">
        <v>18.071</v>
      </c>
    </row>
    <row r="193">
      <c r="A193" s="20" t="n">
        <v>46296</v>
      </c>
      <c r="B193" s="21" t="n">
        <v>18.0692</v>
      </c>
    </row>
    <row r="194">
      <c r="A194" s="20" t="n">
        <v>46297</v>
      </c>
      <c r="B194" s="21" t="n">
        <v>18.3688</v>
      </c>
    </row>
    <row r="195">
      <c r="A195" s="20" t="n">
        <v>46300</v>
      </c>
      <c r="B195" s="21" t="n">
        <v>18.1903</v>
      </c>
    </row>
  </sheetData>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J405"/>
  <sheetViews>
    <sheetView showGridLines="0" workbookViewId="0">
      <pane ySplit="5" topLeftCell="A6" activePane="bottomLeft" state="frozen"/>
      <selection pane="bottomLeft" activeCell="A1" sqref="A1"/>
    </sheetView>
  </sheetViews>
  <sheetFormatPr baseColWidth="8" defaultRowHeight="15"/>
  <cols>
    <col width="12" customWidth="1" min="1" max="1"/>
    <col width="44" customWidth="1" min="2" max="2"/>
    <col width="16" customWidth="1" min="3" max="3"/>
    <col width="13" customWidth="1" min="4" max="4"/>
    <col width="13" customWidth="1" min="5" max="5"/>
    <col width="13" customWidth="1" min="6" max="6"/>
    <col width="11" customWidth="1" min="7" max="7"/>
    <col width="15" customWidth="1" min="8" max="8"/>
    <col width="20" customWidth="1" min="9" max="9"/>
    <col width="24" customWidth="1" min="10" max="10"/>
  </cols>
  <sheetData>
    <row r="1">
      <c r="A1" s="16" t="inlineStr">
        <is>
          <t>BANCO · DÓLARES</t>
        </is>
      </c>
    </row>
    <row r="2">
      <c r="A2" s="17" t="inlineStr">
        <is>
          <t>Pegue aquí el estado de cuenta en dólares, tal como viene del banco.</t>
        </is>
      </c>
      <c r="I2" s="22" t="inlineStr">
        <is>
          <t>Entradas USD</t>
        </is>
      </c>
      <c r="J2" s="23">
        <f>SUMIF($F$6:$F$405,"&gt;0")</f>
        <v/>
      </c>
    </row>
    <row r="3">
      <c r="A3" s="24" t="inlineStr">
        <is>
          <t>Pegue solo de Fecha a Abono USD. El T.C., el importe en pesos y el Estado se calculan solos.</t>
        </is>
      </c>
      <c r="I3" s="22" t="inlineStr">
        <is>
          <t>Salidas USD</t>
        </is>
      </c>
      <c r="J3" s="23">
        <f>-SUMIF($F$6:$F$405,"&lt;0")</f>
        <v/>
      </c>
    </row>
    <row r="5" ht="20" customHeight="1">
      <c r="A5" s="25" t="inlineStr">
        <is>
          <t>Fecha</t>
        </is>
      </c>
      <c r="B5" s="25" t="inlineStr">
        <is>
          <t>Concepto</t>
        </is>
      </c>
      <c r="C5" s="25" t="inlineStr">
        <is>
          <t>Referencia</t>
        </is>
      </c>
      <c r="D5" s="25" t="inlineStr">
        <is>
          <t>Cargo USD</t>
        </is>
      </c>
      <c r="E5" s="25" t="inlineStr">
        <is>
          <t>Abono USD</t>
        </is>
      </c>
      <c r="F5" s="26" t="inlineStr">
        <is>
          <t>Importe USD</t>
        </is>
      </c>
      <c r="G5" s="26" t="inlineStr">
        <is>
          <t>T.C. DOF</t>
        </is>
      </c>
      <c r="H5" s="26" t="inlineStr">
        <is>
          <t>Importe en pesos</t>
        </is>
      </c>
      <c r="I5" s="26" t="inlineStr">
        <is>
          <t>Ajuste</t>
        </is>
      </c>
      <c r="J5" s="26" t="inlineStr">
        <is>
          <t>Estado</t>
        </is>
      </c>
    </row>
    <row r="6">
      <c r="A6" s="27" t="n">
        <v>46129</v>
      </c>
      <c r="B6" s="28" t="inlineStr">
        <is>
          <t>SPID RECIBIDO · cliente del extranjero</t>
        </is>
      </c>
      <c r="C6" s="28" t="inlineStr">
        <is>
          <t>0005006629</t>
        </is>
      </c>
      <c r="D6" s="29" t="n"/>
      <c r="E6" s="29" t="n">
        <v>16000</v>
      </c>
      <c r="F6" s="30">
        <f>IF(AND($D6="",$E6=""),"",$E6-$D6)</f>
        <v/>
      </c>
      <c r="G6" s="31">
        <f>IF($A6="","",IF($A6&lt;MIN('Tipos de cambio'!$A$6:$A$605),"fuera de rango",IFERROR(LOOKUP($A6,'Tipos de cambio'!$A$6:$A$605,'Tipos de cambio'!$B$6:$B$605),"fuera de rango")))</f>
        <v/>
      </c>
      <c r="H6" s="32">
        <f>IF(OR($F6="",NOT(ISNUMBER($G6))),"",$F6*$G6)</f>
        <v/>
      </c>
      <c r="I6" s="33" t="n"/>
      <c r="J6" s="34">
        <f>IF($F6="","",IF($I6&lt;&gt;"",$I6,IF(COUNTIFS('Contabilidad'!$F$6:$F$405,$F6,'Contabilidad'!$A$6:$A$405,"&gt;="&amp;$A6-Instrucciones!$B$25,'Contabilidad'!$A$6:$A$405,"&lt;="&amp;$A6+Instrucciones!$B$25)=0,"Falta registrar",IF(COUNTIF($F$6:$F$405,$F6)&lt;=COUNTIF('Contabilidad'!$F$6:$F$405,$F6),"Conciliado","Revisar"))))</f>
        <v/>
      </c>
    </row>
    <row r="7">
      <c r="A7" s="35" t="n"/>
      <c r="B7" s="36" t="n"/>
      <c r="C7" s="36" t="n"/>
      <c r="D7" s="37" t="n"/>
      <c r="E7" s="37" t="n"/>
      <c r="F7" s="30">
        <f>IF(AND($D7="",$E7=""),"",$E7-$D7)</f>
        <v/>
      </c>
      <c r="G7" s="31">
        <f>IF($A7="","",IF($A7&lt;MIN('Tipos de cambio'!$A$6:$A$605),"fuera de rango",IFERROR(LOOKUP($A7,'Tipos de cambio'!$A$6:$A$605,'Tipos de cambio'!$B$6:$B$605),"fuera de rango")))</f>
        <v/>
      </c>
      <c r="H7" s="32">
        <f>IF(OR($F7="",NOT(ISNUMBER($G7))),"",$F7*$G7)</f>
        <v/>
      </c>
      <c r="I7" s="33" t="n"/>
      <c r="J7" s="34">
        <f>IF($F7="","",IF($I7&lt;&gt;"",$I7,IF(COUNTIFS('Contabilidad'!$F$6:$F$405,$F7,'Contabilidad'!$A$6:$A$405,"&gt;="&amp;$A7-Instrucciones!$B$25,'Contabilidad'!$A$6:$A$405,"&lt;="&amp;$A7+Instrucciones!$B$25)=0,"Falta registrar",IF(COUNTIF($F$6:$F$405,$F7)&lt;=COUNTIF('Contabilidad'!$F$6:$F$405,$F7),"Conciliado","Revisar"))))</f>
        <v/>
      </c>
    </row>
    <row r="8">
      <c r="A8" s="35" t="n"/>
      <c r="B8" s="36" t="n"/>
      <c r="C8" s="36" t="n"/>
      <c r="D8" s="37" t="n"/>
      <c r="E8" s="37" t="n"/>
      <c r="F8" s="30">
        <f>IF(AND($D8="",$E8=""),"",$E8-$D8)</f>
        <v/>
      </c>
      <c r="G8" s="31">
        <f>IF($A8="","",IF($A8&lt;MIN('Tipos de cambio'!$A$6:$A$605),"fuera de rango",IFERROR(LOOKUP($A8,'Tipos de cambio'!$A$6:$A$605,'Tipos de cambio'!$B$6:$B$605),"fuera de rango")))</f>
        <v/>
      </c>
      <c r="H8" s="32">
        <f>IF(OR($F8="",NOT(ISNUMBER($G8))),"",$F8*$G8)</f>
        <v/>
      </c>
      <c r="I8" s="33" t="n"/>
      <c r="J8" s="34">
        <f>IF($F8="","",IF($I8&lt;&gt;"",$I8,IF(COUNTIFS('Contabilidad'!$F$6:$F$405,$F8,'Contabilidad'!$A$6:$A$405,"&gt;="&amp;$A8-Instrucciones!$B$25,'Contabilidad'!$A$6:$A$405,"&lt;="&amp;$A8+Instrucciones!$B$25)=0,"Falta registrar",IF(COUNTIF($F$6:$F$405,$F8)&lt;=COUNTIF('Contabilidad'!$F$6:$F$405,$F8),"Conciliado","Revisar"))))</f>
        <v/>
      </c>
    </row>
    <row r="9">
      <c r="A9" s="35" t="n"/>
      <c r="B9" s="36" t="n"/>
      <c r="C9" s="36" t="n"/>
      <c r="D9" s="37" t="n"/>
      <c r="E9" s="37" t="n"/>
      <c r="F9" s="30">
        <f>IF(AND($D9="",$E9=""),"",$E9-$D9)</f>
        <v/>
      </c>
      <c r="G9" s="31">
        <f>IF($A9="","",IF($A9&lt;MIN('Tipos de cambio'!$A$6:$A$605),"fuera de rango",IFERROR(LOOKUP($A9,'Tipos de cambio'!$A$6:$A$605,'Tipos de cambio'!$B$6:$B$605),"fuera de rango")))</f>
        <v/>
      </c>
      <c r="H9" s="32">
        <f>IF(OR($F9="",NOT(ISNUMBER($G9))),"",$F9*$G9)</f>
        <v/>
      </c>
      <c r="I9" s="33" t="n"/>
      <c r="J9" s="34">
        <f>IF($F9="","",IF($I9&lt;&gt;"",$I9,IF(COUNTIFS('Contabilidad'!$F$6:$F$405,$F9,'Contabilidad'!$A$6:$A$405,"&gt;="&amp;$A9-Instrucciones!$B$25,'Contabilidad'!$A$6:$A$405,"&lt;="&amp;$A9+Instrucciones!$B$25)=0,"Falta registrar",IF(COUNTIF($F$6:$F$405,$F9)&lt;=COUNTIF('Contabilidad'!$F$6:$F$405,$F9),"Conciliado","Revisar"))))</f>
        <v/>
      </c>
    </row>
    <row r="10">
      <c r="A10" s="35" t="n"/>
      <c r="B10" s="36" t="n"/>
      <c r="C10" s="36" t="n"/>
      <c r="D10" s="37" t="n"/>
      <c r="E10" s="37" t="n"/>
      <c r="F10" s="30">
        <f>IF(AND($D10="",$E10=""),"",$E10-$D10)</f>
        <v/>
      </c>
      <c r="G10" s="31">
        <f>IF($A10="","",IF($A10&lt;MIN('Tipos de cambio'!$A$6:$A$605),"fuera de rango",IFERROR(LOOKUP($A10,'Tipos de cambio'!$A$6:$A$605,'Tipos de cambio'!$B$6:$B$605),"fuera de rango")))</f>
        <v/>
      </c>
      <c r="H10" s="32">
        <f>IF(OR($F10="",NOT(ISNUMBER($G10))),"",$F10*$G10)</f>
        <v/>
      </c>
      <c r="I10" s="33" t="n"/>
      <c r="J10" s="34">
        <f>IF($F10="","",IF($I10&lt;&gt;"",$I10,IF(COUNTIFS('Contabilidad'!$F$6:$F$405,$F10,'Contabilidad'!$A$6:$A$405,"&gt;="&amp;$A10-Instrucciones!$B$25,'Contabilidad'!$A$6:$A$405,"&lt;="&amp;$A10+Instrucciones!$B$25)=0,"Falta registrar",IF(COUNTIF($F$6:$F$405,$F10)&lt;=COUNTIF('Contabilidad'!$F$6:$F$405,$F10),"Conciliado","Revisar"))))</f>
        <v/>
      </c>
    </row>
    <row r="11">
      <c r="A11" s="35" t="n"/>
      <c r="B11" s="36" t="n"/>
      <c r="C11" s="36" t="n"/>
      <c r="D11" s="37" t="n"/>
      <c r="E11" s="37" t="n"/>
      <c r="F11" s="30">
        <f>IF(AND($D11="",$E11=""),"",$E11-$D11)</f>
        <v/>
      </c>
      <c r="G11" s="31">
        <f>IF($A11="","",IF($A11&lt;MIN('Tipos de cambio'!$A$6:$A$605),"fuera de rango",IFERROR(LOOKUP($A11,'Tipos de cambio'!$A$6:$A$605,'Tipos de cambio'!$B$6:$B$605),"fuera de rango")))</f>
        <v/>
      </c>
      <c r="H11" s="32">
        <f>IF(OR($F11="",NOT(ISNUMBER($G11))),"",$F11*$G11)</f>
        <v/>
      </c>
      <c r="I11" s="33" t="n"/>
      <c r="J11" s="34">
        <f>IF($F11="","",IF($I11&lt;&gt;"",$I11,IF(COUNTIFS('Contabilidad'!$F$6:$F$405,$F11,'Contabilidad'!$A$6:$A$405,"&gt;="&amp;$A11-Instrucciones!$B$25,'Contabilidad'!$A$6:$A$405,"&lt;="&amp;$A11+Instrucciones!$B$25)=0,"Falta registrar",IF(COUNTIF($F$6:$F$405,$F11)&lt;=COUNTIF('Contabilidad'!$F$6:$F$405,$F11),"Conciliado","Revisar"))))</f>
        <v/>
      </c>
    </row>
    <row r="12">
      <c r="A12" s="35" t="n"/>
      <c r="B12" s="36" t="n"/>
      <c r="C12" s="36" t="n"/>
      <c r="D12" s="37" t="n"/>
      <c r="E12" s="37" t="n"/>
      <c r="F12" s="30">
        <f>IF(AND($D12="",$E12=""),"",$E12-$D12)</f>
        <v/>
      </c>
      <c r="G12" s="31">
        <f>IF($A12="","",IF($A12&lt;MIN('Tipos de cambio'!$A$6:$A$605),"fuera de rango",IFERROR(LOOKUP($A12,'Tipos de cambio'!$A$6:$A$605,'Tipos de cambio'!$B$6:$B$605),"fuera de rango")))</f>
        <v/>
      </c>
      <c r="H12" s="32">
        <f>IF(OR($F12="",NOT(ISNUMBER($G12))),"",$F12*$G12)</f>
        <v/>
      </c>
      <c r="I12" s="33" t="n"/>
      <c r="J12" s="34">
        <f>IF($F12="","",IF($I12&lt;&gt;"",$I12,IF(COUNTIFS('Contabilidad'!$F$6:$F$405,$F12,'Contabilidad'!$A$6:$A$405,"&gt;="&amp;$A12-Instrucciones!$B$25,'Contabilidad'!$A$6:$A$405,"&lt;="&amp;$A12+Instrucciones!$B$25)=0,"Falta registrar",IF(COUNTIF($F$6:$F$405,$F12)&lt;=COUNTIF('Contabilidad'!$F$6:$F$405,$F12),"Conciliado","Revisar"))))</f>
        <v/>
      </c>
    </row>
    <row r="13">
      <c r="A13" s="35" t="n"/>
      <c r="B13" s="36" t="n"/>
      <c r="C13" s="36" t="n"/>
      <c r="D13" s="37" t="n"/>
      <c r="E13" s="37" t="n"/>
      <c r="F13" s="30">
        <f>IF(AND($D13="",$E13=""),"",$E13-$D13)</f>
        <v/>
      </c>
      <c r="G13" s="31">
        <f>IF($A13="","",IF($A13&lt;MIN('Tipos de cambio'!$A$6:$A$605),"fuera de rango",IFERROR(LOOKUP($A13,'Tipos de cambio'!$A$6:$A$605,'Tipos de cambio'!$B$6:$B$605),"fuera de rango")))</f>
        <v/>
      </c>
      <c r="H13" s="32">
        <f>IF(OR($F13="",NOT(ISNUMBER($G13))),"",$F13*$G13)</f>
        <v/>
      </c>
      <c r="I13" s="33" t="n"/>
      <c r="J13" s="34">
        <f>IF($F13="","",IF($I13&lt;&gt;"",$I13,IF(COUNTIFS('Contabilidad'!$F$6:$F$405,$F13,'Contabilidad'!$A$6:$A$405,"&gt;="&amp;$A13-Instrucciones!$B$25,'Contabilidad'!$A$6:$A$405,"&lt;="&amp;$A13+Instrucciones!$B$25)=0,"Falta registrar",IF(COUNTIF($F$6:$F$405,$F13)&lt;=COUNTIF('Contabilidad'!$F$6:$F$405,$F13),"Conciliado","Revisar"))))</f>
        <v/>
      </c>
    </row>
    <row r="14">
      <c r="A14" s="35" t="n"/>
      <c r="B14" s="36" t="n"/>
      <c r="C14" s="36" t="n"/>
      <c r="D14" s="37" t="n"/>
      <c r="E14" s="37" t="n"/>
      <c r="F14" s="30">
        <f>IF(AND($D14="",$E14=""),"",$E14-$D14)</f>
        <v/>
      </c>
      <c r="G14" s="31">
        <f>IF($A14="","",IF($A14&lt;MIN('Tipos de cambio'!$A$6:$A$605),"fuera de rango",IFERROR(LOOKUP($A14,'Tipos de cambio'!$A$6:$A$605,'Tipos de cambio'!$B$6:$B$605),"fuera de rango")))</f>
        <v/>
      </c>
      <c r="H14" s="32">
        <f>IF(OR($F14="",NOT(ISNUMBER($G14))),"",$F14*$G14)</f>
        <v/>
      </c>
      <c r="I14" s="33" t="n"/>
      <c r="J14" s="34">
        <f>IF($F14="","",IF($I14&lt;&gt;"",$I14,IF(COUNTIFS('Contabilidad'!$F$6:$F$405,$F14,'Contabilidad'!$A$6:$A$405,"&gt;="&amp;$A14-Instrucciones!$B$25,'Contabilidad'!$A$6:$A$405,"&lt;="&amp;$A14+Instrucciones!$B$25)=0,"Falta registrar",IF(COUNTIF($F$6:$F$405,$F14)&lt;=COUNTIF('Contabilidad'!$F$6:$F$405,$F14),"Conciliado","Revisar"))))</f>
        <v/>
      </c>
    </row>
    <row r="15">
      <c r="A15" s="35" t="n"/>
      <c r="B15" s="36" t="n"/>
      <c r="C15" s="36" t="n"/>
      <c r="D15" s="37" t="n"/>
      <c r="E15" s="37" t="n"/>
      <c r="F15" s="30">
        <f>IF(AND($D15="",$E15=""),"",$E15-$D15)</f>
        <v/>
      </c>
      <c r="G15" s="31">
        <f>IF($A15="","",IF($A15&lt;MIN('Tipos de cambio'!$A$6:$A$605),"fuera de rango",IFERROR(LOOKUP($A15,'Tipos de cambio'!$A$6:$A$605,'Tipos de cambio'!$B$6:$B$605),"fuera de rango")))</f>
        <v/>
      </c>
      <c r="H15" s="32">
        <f>IF(OR($F15="",NOT(ISNUMBER($G15))),"",$F15*$G15)</f>
        <v/>
      </c>
      <c r="I15" s="33" t="n"/>
      <c r="J15" s="34">
        <f>IF($F15="","",IF($I15&lt;&gt;"",$I15,IF(COUNTIFS('Contabilidad'!$F$6:$F$405,$F15,'Contabilidad'!$A$6:$A$405,"&gt;="&amp;$A15-Instrucciones!$B$25,'Contabilidad'!$A$6:$A$405,"&lt;="&amp;$A15+Instrucciones!$B$25)=0,"Falta registrar",IF(COUNTIF($F$6:$F$405,$F15)&lt;=COUNTIF('Contabilidad'!$F$6:$F$405,$F15),"Conciliado","Revisar"))))</f>
        <v/>
      </c>
    </row>
    <row r="16">
      <c r="A16" s="35" t="n"/>
      <c r="B16" s="36" t="n"/>
      <c r="C16" s="36" t="n"/>
      <c r="D16" s="37" t="n"/>
      <c r="E16" s="37" t="n"/>
      <c r="F16" s="30">
        <f>IF(AND($D16="",$E16=""),"",$E16-$D16)</f>
        <v/>
      </c>
      <c r="G16" s="31">
        <f>IF($A16="","",IF($A16&lt;MIN('Tipos de cambio'!$A$6:$A$605),"fuera de rango",IFERROR(LOOKUP($A16,'Tipos de cambio'!$A$6:$A$605,'Tipos de cambio'!$B$6:$B$605),"fuera de rango")))</f>
        <v/>
      </c>
      <c r="H16" s="32">
        <f>IF(OR($F16="",NOT(ISNUMBER($G16))),"",$F16*$G16)</f>
        <v/>
      </c>
      <c r="I16" s="33" t="n"/>
      <c r="J16" s="34">
        <f>IF($F16="","",IF($I16&lt;&gt;"",$I16,IF(COUNTIFS('Contabilidad'!$F$6:$F$405,$F16,'Contabilidad'!$A$6:$A$405,"&gt;="&amp;$A16-Instrucciones!$B$25,'Contabilidad'!$A$6:$A$405,"&lt;="&amp;$A16+Instrucciones!$B$25)=0,"Falta registrar",IF(COUNTIF($F$6:$F$405,$F16)&lt;=COUNTIF('Contabilidad'!$F$6:$F$405,$F16),"Conciliado","Revisar"))))</f>
        <v/>
      </c>
    </row>
    <row r="17">
      <c r="A17" s="35" t="n"/>
      <c r="B17" s="36" t="n"/>
      <c r="C17" s="36" t="n"/>
      <c r="D17" s="37" t="n"/>
      <c r="E17" s="37" t="n"/>
      <c r="F17" s="30">
        <f>IF(AND($D17="",$E17=""),"",$E17-$D17)</f>
        <v/>
      </c>
      <c r="G17" s="31">
        <f>IF($A17="","",IF($A17&lt;MIN('Tipos de cambio'!$A$6:$A$605),"fuera de rango",IFERROR(LOOKUP($A17,'Tipos de cambio'!$A$6:$A$605,'Tipos de cambio'!$B$6:$B$605),"fuera de rango")))</f>
        <v/>
      </c>
      <c r="H17" s="32">
        <f>IF(OR($F17="",NOT(ISNUMBER($G17))),"",$F17*$G17)</f>
        <v/>
      </c>
      <c r="I17" s="33" t="n"/>
      <c r="J17" s="34">
        <f>IF($F17="","",IF($I17&lt;&gt;"",$I17,IF(COUNTIFS('Contabilidad'!$F$6:$F$405,$F17,'Contabilidad'!$A$6:$A$405,"&gt;="&amp;$A17-Instrucciones!$B$25,'Contabilidad'!$A$6:$A$405,"&lt;="&amp;$A17+Instrucciones!$B$25)=0,"Falta registrar",IF(COUNTIF($F$6:$F$405,$F17)&lt;=COUNTIF('Contabilidad'!$F$6:$F$405,$F17),"Conciliado","Revisar"))))</f>
        <v/>
      </c>
    </row>
    <row r="18">
      <c r="A18" s="35" t="n"/>
      <c r="B18" s="36" t="n"/>
      <c r="C18" s="36" t="n"/>
      <c r="D18" s="37" t="n"/>
      <c r="E18" s="37" t="n"/>
      <c r="F18" s="30">
        <f>IF(AND($D18="",$E18=""),"",$E18-$D18)</f>
        <v/>
      </c>
      <c r="G18" s="31">
        <f>IF($A18="","",IF($A18&lt;MIN('Tipos de cambio'!$A$6:$A$605),"fuera de rango",IFERROR(LOOKUP($A18,'Tipos de cambio'!$A$6:$A$605,'Tipos de cambio'!$B$6:$B$605),"fuera de rango")))</f>
        <v/>
      </c>
      <c r="H18" s="32">
        <f>IF(OR($F18="",NOT(ISNUMBER($G18))),"",$F18*$G18)</f>
        <v/>
      </c>
      <c r="I18" s="33" t="n"/>
      <c r="J18" s="34">
        <f>IF($F18="","",IF($I18&lt;&gt;"",$I18,IF(COUNTIFS('Contabilidad'!$F$6:$F$405,$F18,'Contabilidad'!$A$6:$A$405,"&gt;="&amp;$A18-Instrucciones!$B$25,'Contabilidad'!$A$6:$A$405,"&lt;="&amp;$A18+Instrucciones!$B$25)=0,"Falta registrar",IF(COUNTIF($F$6:$F$405,$F18)&lt;=COUNTIF('Contabilidad'!$F$6:$F$405,$F18),"Conciliado","Revisar"))))</f>
        <v/>
      </c>
    </row>
    <row r="19">
      <c r="A19" s="35" t="n"/>
      <c r="B19" s="36" t="n"/>
      <c r="C19" s="36" t="n"/>
      <c r="D19" s="37" t="n"/>
      <c r="E19" s="37" t="n"/>
      <c r="F19" s="30">
        <f>IF(AND($D19="",$E19=""),"",$E19-$D19)</f>
        <v/>
      </c>
      <c r="G19" s="31">
        <f>IF($A19="","",IF($A19&lt;MIN('Tipos de cambio'!$A$6:$A$605),"fuera de rango",IFERROR(LOOKUP($A19,'Tipos de cambio'!$A$6:$A$605,'Tipos de cambio'!$B$6:$B$605),"fuera de rango")))</f>
        <v/>
      </c>
      <c r="H19" s="32">
        <f>IF(OR($F19="",NOT(ISNUMBER($G19))),"",$F19*$G19)</f>
        <v/>
      </c>
      <c r="I19" s="33" t="n"/>
      <c r="J19" s="34">
        <f>IF($F19="","",IF($I19&lt;&gt;"",$I19,IF(COUNTIFS('Contabilidad'!$F$6:$F$405,$F19,'Contabilidad'!$A$6:$A$405,"&gt;="&amp;$A19-Instrucciones!$B$25,'Contabilidad'!$A$6:$A$405,"&lt;="&amp;$A19+Instrucciones!$B$25)=0,"Falta registrar",IF(COUNTIF($F$6:$F$405,$F19)&lt;=COUNTIF('Contabilidad'!$F$6:$F$405,$F19),"Conciliado","Revisar"))))</f>
        <v/>
      </c>
    </row>
    <row r="20">
      <c r="A20" s="35" t="n"/>
      <c r="B20" s="36" t="n"/>
      <c r="C20" s="36" t="n"/>
      <c r="D20" s="37" t="n"/>
      <c r="E20" s="37" t="n"/>
      <c r="F20" s="30">
        <f>IF(AND($D20="",$E20=""),"",$E20-$D20)</f>
        <v/>
      </c>
      <c r="G20" s="31">
        <f>IF($A20="","",IF($A20&lt;MIN('Tipos de cambio'!$A$6:$A$605),"fuera de rango",IFERROR(LOOKUP($A20,'Tipos de cambio'!$A$6:$A$605,'Tipos de cambio'!$B$6:$B$605),"fuera de rango")))</f>
        <v/>
      </c>
      <c r="H20" s="32">
        <f>IF(OR($F20="",NOT(ISNUMBER($G20))),"",$F20*$G20)</f>
        <v/>
      </c>
      <c r="I20" s="33" t="n"/>
      <c r="J20" s="34">
        <f>IF($F20="","",IF($I20&lt;&gt;"",$I20,IF(COUNTIFS('Contabilidad'!$F$6:$F$405,$F20,'Contabilidad'!$A$6:$A$405,"&gt;="&amp;$A20-Instrucciones!$B$25,'Contabilidad'!$A$6:$A$405,"&lt;="&amp;$A20+Instrucciones!$B$25)=0,"Falta registrar",IF(COUNTIF($F$6:$F$405,$F20)&lt;=COUNTIF('Contabilidad'!$F$6:$F$405,$F20),"Conciliado","Revisar"))))</f>
        <v/>
      </c>
    </row>
    <row r="21">
      <c r="A21" s="35" t="n"/>
      <c r="B21" s="36" t="n"/>
      <c r="C21" s="36" t="n"/>
      <c r="D21" s="37" t="n"/>
      <c r="E21" s="37" t="n"/>
      <c r="F21" s="30">
        <f>IF(AND($D21="",$E21=""),"",$E21-$D21)</f>
        <v/>
      </c>
      <c r="G21" s="31">
        <f>IF($A21="","",IF($A21&lt;MIN('Tipos de cambio'!$A$6:$A$605),"fuera de rango",IFERROR(LOOKUP($A21,'Tipos de cambio'!$A$6:$A$605,'Tipos de cambio'!$B$6:$B$605),"fuera de rango")))</f>
        <v/>
      </c>
      <c r="H21" s="32">
        <f>IF(OR($F21="",NOT(ISNUMBER($G21))),"",$F21*$G21)</f>
        <v/>
      </c>
      <c r="I21" s="33" t="n"/>
      <c r="J21" s="34">
        <f>IF($F21="","",IF($I21&lt;&gt;"",$I21,IF(COUNTIFS('Contabilidad'!$F$6:$F$405,$F21,'Contabilidad'!$A$6:$A$405,"&gt;="&amp;$A21-Instrucciones!$B$25,'Contabilidad'!$A$6:$A$405,"&lt;="&amp;$A21+Instrucciones!$B$25)=0,"Falta registrar",IF(COUNTIF($F$6:$F$405,$F21)&lt;=COUNTIF('Contabilidad'!$F$6:$F$405,$F21),"Conciliado","Revisar"))))</f>
        <v/>
      </c>
    </row>
    <row r="22">
      <c r="A22" s="35" t="n"/>
      <c r="B22" s="36" t="n"/>
      <c r="C22" s="36" t="n"/>
      <c r="D22" s="37" t="n"/>
      <c r="E22" s="37" t="n"/>
      <c r="F22" s="30">
        <f>IF(AND($D22="",$E22=""),"",$E22-$D22)</f>
        <v/>
      </c>
      <c r="G22" s="31">
        <f>IF($A22="","",IF($A22&lt;MIN('Tipos de cambio'!$A$6:$A$605),"fuera de rango",IFERROR(LOOKUP($A22,'Tipos de cambio'!$A$6:$A$605,'Tipos de cambio'!$B$6:$B$605),"fuera de rango")))</f>
        <v/>
      </c>
      <c r="H22" s="32">
        <f>IF(OR($F22="",NOT(ISNUMBER($G22))),"",$F22*$G22)</f>
        <v/>
      </c>
      <c r="I22" s="33" t="n"/>
      <c r="J22" s="34">
        <f>IF($F22="","",IF($I22&lt;&gt;"",$I22,IF(COUNTIFS('Contabilidad'!$F$6:$F$405,$F22,'Contabilidad'!$A$6:$A$405,"&gt;="&amp;$A22-Instrucciones!$B$25,'Contabilidad'!$A$6:$A$405,"&lt;="&amp;$A22+Instrucciones!$B$25)=0,"Falta registrar",IF(COUNTIF($F$6:$F$405,$F22)&lt;=COUNTIF('Contabilidad'!$F$6:$F$405,$F22),"Conciliado","Revisar"))))</f>
        <v/>
      </c>
    </row>
    <row r="23">
      <c r="A23" s="35" t="n"/>
      <c r="B23" s="36" t="n"/>
      <c r="C23" s="36" t="n"/>
      <c r="D23" s="37" t="n"/>
      <c r="E23" s="37" t="n"/>
      <c r="F23" s="30">
        <f>IF(AND($D23="",$E23=""),"",$E23-$D23)</f>
        <v/>
      </c>
      <c r="G23" s="31">
        <f>IF($A23="","",IF($A23&lt;MIN('Tipos de cambio'!$A$6:$A$605),"fuera de rango",IFERROR(LOOKUP($A23,'Tipos de cambio'!$A$6:$A$605,'Tipos de cambio'!$B$6:$B$605),"fuera de rango")))</f>
        <v/>
      </c>
      <c r="H23" s="32">
        <f>IF(OR($F23="",NOT(ISNUMBER($G23))),"",$F23*$G23)</f>
        <v/>
      </c>
      <c r="I23" s="33" t="n"/>
      <c r="J23" s="34">
        <f>IF($F23="","",IF($I23&lt;&gt;"",$I23,IF(COUNTIFS('Contabilidad'!$F$6:$F$405,$F23,'Contabilidad'!$A$6:$A$405,"&gt;="&amp;$A23-Instrucciones!$B$25,'Contabilidad'!$A$6:$A$405,"&lt;="&amp;$A23+Instrucciones!$B$25)=0,"Falta registrar",IF(COUNTIF($F$6:$F$405,$F23)&lt;=COUNTIF('Contabilidad'!$F$6:$F$405,$F23),"Conciliado","Revisar"))))</f>
        <v/>
      </c>
    </row>
    <row r="24">
      <c r="A24" s="35" t="n"/>
      <c r="B24" s="36" t="n"/>
      <c r="C24" s="36" t="n"/>
      <c r="D24" s="37" t="n"/>
      <c r="E24" s="37" t="n"/>
      <c r="F24" s="30">
        <f>IF(AND($D24="",$E24=""),"",$E24-$D24)</f>
        <v/>
      </c>
      <c r="G24" s="31">
        <f>IF($A24="","",IF($A24&lt;MIN('Tipos de cambio'!$A$6:$A$605),"fuera de rango",IFERROR(LOOKUP($A24,'Tipos de cambio'!$A$6:$A$605,'Tipos de cambio'!$B$6:$B$605),"fuera de rango")))</f>
        <v/>
      </c>
      <c r="H24" s="32">
        <f>IF(OR($F24="",NOT(ISNUMBER($G24))),"",$F24*$G24)</f>
        <v/>
      </c>
      <c r="I24" s="33" t="n"/>
      <c r="J24" s="34">
        <f>IF($F24="","",IF($I24&lt;&gt;"",$I24,IF(COUNTIFS('Contabilidad'!$F$6:$F$405,$F24,'Contabilidad'!$A$6:$A$405,"&gt;="&amp;$A24-Instrucciones!$B$25,'Contabilidad'!$A$6:$A$405,"&lt;="&amp;$A24+Instrucciones!$B$25)=0,"Falta registrar",IF(COUNTIF($F$6:$F$405,$F24)&lt;=COUNTIF('Contabilidad'!$F$6:$F$405,$F24),"Conciliado","Revisar"))))</f>
        <v/>
      </c>
    </row>
    <row r="25">
      <c r="A25" s="35" t="n"/>
      <c r="B25" s="36" t="n"/>
      <c r="C25" s="36" t="n"/>
      <c r="D25" s="37" t="n"/>
      <c r="E25" s="37" t="n"/>
      <c r="F25" s="30">
        <f>IF(AND($D25="",$E25=""),"",$E25-$D25)</f>
        <v/>
      </c>
      <c r="G25" s="31">
        <f>IF($A25="","",IF($A25&lt;MIN('Tipos de cambio'!$A$6:$A$605),"fuera de rango",IFERROR(LOOKUP($A25,'Tipos de cambio'!$A$6:$A$605,'Tipos de cambio'!$B$6:$B$605),"fuera de rango")))</f>
        <v/>
      </c>
      <c r="H25" s="32">
        <f>IF(OR($F25="",NOT(ISNUMBER($G25))),"",$F25*$G25)</f>
        <v/>
      </c>
      <c r="I25" s="33" t="n"/>
      <c r="J25" s="34">
        <f>IF($F25="","",IF($I25&lt;&gt;"",$I25,IF(COUNTIFS('Contabilidad'!$F$6:$F$405,$F25,'Contabilidad'!$A$6:$A$405,"&gt;="&amp;$A25-Instrucciones!$B$25,'Contabilidad'!$A$6:$A$405,"&lt;="&amp;$A25+Instrucciones!$B$25)=0,"Falta registrar",IF(COUNTIF($F$6:$F$405,$F25)&lt;=COUNTIF('Contabilidad'!$F$6:$F$405,$F25),"Conciliado","Revisar"))))</f>
        <v/>
      </c>
    </row>
    <row r="26">
      <c r="A26" s="35" t="n"/>
      <c r="B26" s="36" t="n"/>
      <c r="C26" s="36" t="n"/>
      <c r="D26" s="37" t="n"/>
      <c r="E26" s="37" t="n"/>
      <c r="F26" s="30">
        <f>IF(AND($D26="",$E26=""),"",$E26-$D26)</f>
        <v/>
      </c>
      <c r="G26" s="31">
        <f>IF($A26="","",IF($A26&lt;MIN('Tipos de cambio'!$A$6:$A$605),"fuera de rango",IFERROR(LOOKUP($A26,'Tipos de cambio'!$A$6:$A$605,'Tipos de cambio'!$B$6:$B$605),"fuera de rango")))</f>
        <v/>
      </c>
      <c r="H26" s="32">
        <f>IF(OR($F26="",NOT(ISNUMBER($G26))),"",$F26*$G26)</f>
        <v/>
      </c>
      <c r="I26" s="33" t="n"/>
      <c r="J26" s="34">
        <f>IF($F26="","",IF($I26&lt;&gt;"",$I26,IF(COUNTIFS('Contabilidad'!$F$6:$F$405,$F26,'Contabilidad'!$A$6:$A$405,"&gt;="&amp;$A26-Instrucciones!$B$25,'Contabilidad'!$A$6:$A$405,"&lt;="&amp;$A26+Instrucciones!$B$25)=0,"Falta registrar",IF(COUNTIF($F$6:$F$405,$F26)&lt;=COUNTIF('Contabilidad'!$F$6:$F$405,$F26),"Conciliado","Revisar"))))</f>
        <v/>
      </c>
    </row>
    <row r="27">
      <c r="A27" s="35" t="n"/>
      <c r="B27" s="36" t="n"/>
      <c r="C27" s="36" t="n"/>
      <c r="D27" s="37" t="n"/>
      <c r="E27" s="37" t="n"/>
      <c r="F27" s="30">
        <f>IF(AND($D27="",$E27=""),"",$E27-$D27)</f>
        <v/>
      </c>
      <c r="G27" s="31">
        <f>IF($A27="","",IF($A27&lt;MIN('Tipos de cambio'!$A$6:$A$605),"fuera de rango",IFERROR(LOOKUP($A27,'Tipos de cambio'!$A$6:$A$605,'Tipos de cambio'!$B$6:$B$605),"fuera de rango")))</f>
        <v/>
      </c>
      <c r="H27" s="32">
        <f>IF(OR($F27="",NOT(ISNUMBER($G27))),"",$F27*$G27)</f>
        <v/>
      </c>
      <c r="I27" s="33" t="n"/>
      <c r="J27" s="34">
        <f>IF($F27="","",IF($I27&lt;&gt;"",$I27,IF(COUNTIFS('Contabilidad'!$F$6:$F$405,$F27,'Contabilidad'!$A$6:$A$405,"&gt;="&amp;$A27-Instrucciones!$B$25,'Contabilidad'!$A$6:$A$405,"&lt;="&amp;$A27+Instrucciones!$B$25)=0,"Falta registrar",IF(COUNTIF($F$6:$F$405,$F27)&lt;=COUNTIF('Contabilidad'!$F$6:$F$405,$F27),"Conciliado","Revisar"))))</f>
        <v/>
      </c>
    </row>
    <row r="28">
      <c r="A28" s="35" t="n"/>
      <c r="B28" s="36" t="n"/>
      <c r="C28" s="36" t="n"/>
      <c r="D28" s="37" t="n"/>
      <c r="E28" s="37" t="n"/>
      <c r="F28" s="30">
        <f>IF(AND($D28="",$E28=""),"",$E28-$D28)</f>
        <v/>
      </c>
      <c r="G28" s="31">
        <f>IF($A28="","",IF($A28&lt;MIN('Tipos de cambio'!$A$6:$A$605),"fuera de rango",IFERROR(LOOKUP($A28,'Tipos de cambio'!$A$6:$A$605,'Tipos de cambio'!$B$6:$B$605),"fuera de rango")))</f>
        <v/>
      </c>
      <c r="H28" s="32">
        <f>IF(OR($F28="",NOT(ISNUMBER($G28))),"",$F28*$G28)</f>
        <v/>
      </c>
      <c r="I28" s="33" t="n"/>
      <c r="J28" s="34">
        <f>IF($F28="","",IF($I28&lt;&gt;"",$I28,IF(COUNTIFS('Contabilidad'!$F$6:$F$405,$F28,'Contabilidad'!$A$6:$A$405,"&gt;="&amp;$A28-Instrucciones!$B$25,'Contabilidad'!$A$6:$A$405,"&lt;="&amp;$A28+Instrucciones!$B$25)=0,"Falta registrar",IF(COUNTIF($F$6:$F$405,$F28)&lt;=COUNTIF('Contabilidad'!$F$6:$F$405,$F28),"Conciliado","Revisar"))))</f>
        <v/>
      </c>
    </row>
    <row r="29">
      <c r="A29" s="35" t="n"/>
      <c r="B29" s="36" t="n"/>
      <c r="C29" s="36" t="n"/>
      <c r="D29" s="37" t="n"/>
      <c r="E29" s="37" t="n"/>
      <c r="F29" s="30">
        <f>IF(AND($D29="",$E29=""),"",$E29-$D29)</f>
        <v/>
      </c>
      <c r="G29" s="31">
        <f>IF($A29="","",IF($A29&lt;MIN('Tipos de cambio'!$A$6:$A$605),"fuera de rango",IFERROR(LOOKUP($A29,'Tipos de cambio'!$A$6:$A$605,'Tipos de cambio'!$B$6:$B$605),"fuera de rango")))</f>
        <v/>
      </c>
      <c r="H29" s="32">
        <f>IF(OR($F29="",NOT(ISNUMBER($G29))),"",$F29*$G29)</f>
        <v/>
      </c>
      <c r="I29" s="33" t="n"/>
      <c r="J29" s="34">
        <f>IF($F29="","",IF($I29&lt;&gt;"",$I29,IF(COUNTIFS('Contabilidad'!$F$6:$F$405,$F29,'Contabilidad'!$A$6:$A$405,"&gt;="&amp;$A29-Instrucciones!$B$25,'Contabilidad'!$A$6:$A$405,"&lt;="&amp;$A29+Instrucciones!$B$25)=0,"Falta registrar",IF(COUNTIF($F$6:$F$405,$F29)&lt;=COUNTIF('Contabilidad'!$F$6:$F$405,$F29),"Conciliado","Revisar"))))</f>
        <v/>
      </c>
    </row>
    <row r="30">
      <c r="A30" s="35" t="n"/>
      <c r="B30" s="36" t="n"/>
      <c r="C30" s="36" t="n"/>
      <c r="D30" s="37" t="n"/>
      <c r="E30" s="37" t="n"/>
      <c r="F30" s="30">
        <f>IF(AND($D30="",$E30=""),"",$E30-$D30)</f>
        <v/>
      </c>
      <c r="G30" s="31">
        <f>IF($A30="","",IF($A30&lt;MIN('Tipos de cambio'!$A$6:$A$605),"fuera de rango",IFERROR(LOOKUP($A30,'Tipos de cambio'!$A$6:$A$605,'Tipos de cambio'!$B$6:$B$605),"fuera de rango")))</f>
        <v/>
      </c>
      <c r="H30" s="32">
        <f>IF(OR($F30="",NOT(ISNUMBER($G30))),"",$F30*$G30)</f>
        <v/>
      </c>
      <c r="I30" s="33" t="n"/>
      <c r="J30" s="34">
        <f>IF($F30="","",IF($I30&lt;&gt;"",$I30,IF(COUNTIFS('Contabilidad'!$F$6:$F$405,$F30,'Contabilidad'!$A$6:$A$405,"&gt;="&amp;$A30-Instrucciones!$B$25,'Contabilidad'!$A$6:$A$405,"&lt;="&amp;$A30+Instrucciones!$B$25)=0,"Falta registrar",IF(COUNTIF($F$6:$F$405,$F30)&lt;=COUNTIF('Contabilidad'!$F$6:$F$405,$F30),"Conciliado","Revisar"))))</f>
        <v/>
      </c>
    </row>
    <row r="31">
      <c r="A31" s="35" t="n"/>
      <c r="B31" s="36" t="n"/>
      <c r="C31" s="36" t="n"/>
      <c r="D31" s="37" t="n"/>
      <c r="E31" s="37" t="n"/>
      <c r="F31" s="30">
        <f>IF(AND($D31="",$E31=""),"",$E31-$D31)</f>
        <v/>
      </c>
      <c r="G31" s="31">
        <f>IF($A31="","",IF($A31&lt;MIN('Tipos de cambio'!$A$6:$A$605),"fuera de rango",IFERROR(LOOKUP($A31,'Tipos de cambio'!$A$6:$A$605,'Tipos de cambio'!$B$6:$B$605),"fuera de rango")))</f>
        <v/>
      </c>
      <c r="H31" s="32">
        <f>IF(OR($F31="",NOT(ISNUMBER($G31))),"",$F31*$G31)</f>
        <v/>
      </c>
      <c r="I31" s="33" t="n"/>
      <c r="J31" s="34">
        <f>IF($F31="","",IF($I31&lt;&gt;"",$I31,IF(COUNTIFS('Contabilidad'!$F$6:$F$405,$F31,'Contabilidad'!$A$6:$A$405,"&gt;="&amp;$A31-Instrucciones!$B$25,'Contabilidad'!$A$6:$A$405,"&lt;="&amp;$A31+Instrucciones!$B$25)=0,"Falta registrar",IF(COUNTIF($F$6:$F$405,$F31)&lt;=COUNTIF('Contabilidad'!$F$6:$F$405,$F31),"Conciliado","Revisar"))))</f>
        <v/>
      </c>
    </row>
    <row r="32">
      <c r="A32" s="35" t="n"/>
      <c r="B32" s="36" t="n"/>
      <c r="C32" s="36" t="n"/>
      <c r="D32" s="37" t="n"/>
      <c r="E32" s="37" t="n"/>
      <c r="F32" s="30">
        <f>IF(AND($D32="",$E32=""),"",$E32-$D32)</f>
        <v/>
      </c>
      <c r="G32" s="31">
        <f>IF($A32="","",IF($A32&lt;MIN('Tipos de cambio'!$A$6:$A$605),"fuera de rango",IFERROR(LOOKUP($A32,'Tipos de cambio'!$A$6:$A$605,'Tipos de cambio'!$B$6:$B$605),"fuera de rango")))</f>
        <v/>
      </c>
      <c r="H32" s="32">
        <f>IF(OR($F32="",NOT(ISNUMBER($G32))),"",$F32*$G32)</f>
        <v/>
      </c>
      <c r="I32" s="33" t="n"/>
      <c r="J32" s="34">
        <f>IF($F32="","",IF($I32&lt;&gt;"",$I32,IF(COUNTIFS('Contabilidad'!$F$6:$F$405,$F32,'Contabilidad'!$A$6:$A$405,"&gt;="&amp;$A32-Instrucciones!$B$25,'Contabilidad'!$A$6:$A$405,"&lt;="&amp;$A32+Instrucciones!$B$25)=0,"Falta registrar",IF(COUNTIF($F$6:$F$405,$F32)&lt;=COUNTIF('Contabilidad'!$F$6:$F$405,$F32),"Conciliado","Revisar"))))</f>
        <v/>
      </c>
    </row>
    <row r="33">
      <c r="A33" s="35" t="n"/>
      <c r="B33" s="36" t="n"/>
      <c r="C33" s="36" t="n"/>
      <c r="D33" s="37" t="n"/>
      <c r="E33" s="37" t="n"/>
      <c r="F33" s="30">
        <f>IF(AND($D33="",$E33=""),"",$E33-$D33)</f>
        <v/>
      </c>
      <c r="G33" s="31">
        <f>IF($A33="","",IF($A33&lt;MIN('Tipos de cambio'!$A$6:$A$605),"fuera de rango",IFERROR(LOOKUP($A33,'Tipos de cambio'!$A$6:$A$605,'Tipos de cambio'!$B$6:$B$605),"fuera de rango")))</f>
        <v/>
      </c>
      <c r="H33" s="32">
        <f>IF(OR($F33="",NOT(ISNUMBER($G33))),"",$F33*$G33)</f>
        <v/>
      </c>
      <c r="I33" s="33" t="n"/>
      <c r="J33" s="34">
        <f>IF($F33="","",IF($I33&lt;&gt;"",$I33,IF(COUNTIFS('Contabilidad'!$F$6:$F$405,$F33,'Contabilidad'!$A$6:$A$405,"&gt;="&amp;$A33-Instrucciones!$B$25,'Contabilidad'!$A$6:$A$405,"&lt;="&amp;$A33+Instrucciones!$B$25)=0,"Falta registrar",IF(COUNTIF($F$6:$F$405,$F33)&lt;=COUNTIF('Contabilidad'!$F$6:$F$405,$F33),"Conciliado","Revisar"))))</f>
        <v/>
      </c>
    </row>
    <row r="34">
      <c r="A34" s="35" t="n"/>
      <c r="B34" s="36" t="n"/>
      <c r="C34" s="36" t="n"/>
      <c r="D34" s="37" t="n"/>
      <c r="E34" s="37" t="n"/>
      <c r="F34" s="30">
        <f>IF(AND($D34="",$E34=""),"",$E34-$D34)</f>
        <v/>
      </c>
      <c r="G34" s="31">
        <f>IF($A34="","",IF($A34&lt;MIN('Tipos de cambio'!$A$6:$A$605),"fuera de rango",IFERROR(LOOKUP($A34,'Tipos de cambio'!$A$6:$A$605,'Tipos de cambio'!$B$6:$B$605),"fuera de rango")))</f>
        <v/>
      </c>
      <c r="H34" s="32">
        <f>IF(OR($F34="",NOT(ISNUMBER($G34))),"",$F34*$G34)</f>
        <v/>
      </c>
      <c r="I34" s="33" t="n"/>
      <c r="J34" s="34">
        <f>IF($F34="","",IF($I34&lt;&gt;"",$I34,IF(COUNTIFS('Contabilidad'!$F$6:$F$405,$F34,'Contabilidad'!$A$6:$A$405,"&gt;="&amp;$A34-Instrucciones!$B$25,'Contabilidad'!$A$6:$A$405,"&lt;="&amp;$A34+Instrucciones!$B$25)=0,"Falta registrar",IF(COUNTIF($F$6:$F$405,$F34)&lt;=COUNTIF('Contabilidad'!$F$6:$F$405,$F34),"Conciliado","Revisar"))))</f>
        <v/>
      </c>
    </row>
    <row r="35">
      <c r="A35" s="35" t="n"/>
      <c r="B35" s="36" t="n"/>
      <c r="C35" s="36" t="n"/>
      <c r="D35" s="37" t="n"/>
      <c r="E35" s="37" t="n"/>
      <c r="F35" s="30">
        <f>IF(AND($D35="",$E35=""),"",$E35-$D35)</f>
        <v/>
      </c>
      <c r="G35" s="31">
        <f>IF($A35="","",IF($A35&lt;MIN('Tipos de cambio'!$A$6:$A$605),"fuera de rango",IFERROR(LOOKUP($A35,'Tipos de cambio'!$A$6:$A$605,'Tipos de cambio'!$B$6:$B$605),"fuera de rango")))</f>
        <v/>
      </c>
      <c r="H35" s="32">
        <f>IF(OR($F35="",NOT(ISNUMBER($G35))),"",$F35*$G35)</f>
        <v/>
      </c>
      <c r="I35" s="33" t="n"/>
      <c r="J35" s="34">
        <f>IF($F35="","",IF($I35&lt;&gt;"",$I35,IF(COUNTIFS('Contabilidad'!$F$6:$F$405,$F35,'Contabilidad'!$A$6:$A$405,"&gt;="&amp;$A35-Instrucciones!$B$25,'Contabilidad'!$A$6:$A$405,"&lt;="&amp;$A35+Instrucciones!$B$25)=0,"Falta registrar",IF(COUNTIF($F$6:$F$405,$F35)&lt;=COUNTIF('Contabilidad'!$F$6:$F$405,$F35),"Conciliado","Revisar"))))</f>
        <v/>
      </c>
    </row>
    <row r="36">
      <c r="A36" s="35" t="n"/>
      <c r="B36" s="36" t="n"/>
      <c r="C36" s="36" t="n"/>
      <c r="D36" s="37" t="n"/>
      <c r="E36" s="37" t="n"/>
      <c r="F36" s="30">
        <f>IF(AND($D36="",$E36=""),"",$E36-$D36)</f>
        <v/>
      </c>
      <c r="G36" s="31">
        <f>IF($A36="","",IF($A36&lt;MIN('Tipos de cambio'!$A$6:$A$605),"fuera de rango",IFERROR(LOOKUP($A36,'Tipos de cambio'!$A$6:$A$605,'Tipos de cambio'!$B$6:$B$605),"fuera de rango")))</f>
        <v/>
      </c>
      <c r="H36" s="32">
        <f>IF(OR($F36="",NOT(ISNUMBER($G36))),"",$F36*$G36)</f>
        <v/>
      </c>
      <c r="I36" s="33" t="n"/>
      <c r="J36" s="34">
        <f>IF($F36="","",IF($I36&lt;&gt;"",$I36,IF(COUNTIFS('Contabilidad'!$F$6:$F$405,$F36,'Contabilidad'!$A$6:$A$405,"&gt;="&amp;$A36-Instrucciones!$B$25,'Contabilidad'!$A$6:$A$405,"&lt;="&amp;$A36+Instrucciones!$B$25)=0,"Falta registrar",IF(COUNTIF($F$6:$F$405,$F36)&lt;=COUNTIF('Contabilidad'!$F$6:$F$405,$F36),"Conciliado","Revisar"))))</f>
        <v/>
      </c>
    </row>
    <row r="37">
      <c r="A37" s="35" t="n"/>
      <c r="B37" s="36" t="n"/>
      <c r="C37" s="36" t="n"/>
      <c r="D37" s="37" t="n"/>
      <c r="E37" s="37" t="n"/>
      <c r="F37" s="30">
        <f>IF(AND($D37="",$E37=""),"",$E37-$D37)</f>
        <v/>
      </c>
      <c r="G37" s="31">
        <f>IF($A37="","",IF($A37&lt;MIN('Tipos de cambio'!$A$6:$A$605),"fuera de rango",IFERROR(LOOKUP($A37,'Tipos de cambio'!$A$6:$A$605,'Tipos de cambio'!$B$6:$B$605),"fuera de rango")))</f>
        <v/>
      </c>
      <c r="H37" s="32">
        <f>IF(OR($F37="",NOT(ISNUMBER($G37))),"",$F37*$G37)</f>
        <v/>
      </c>
      <c r="I37" s="33" t="n"/>
      <c r="J37" s="34">
        <f>IF($F37="","",IF($I37&lt;&gt;"",$I37,IF(COUNTIFS('Contabilidad'!$F$6:$F$405,$F37,'Contabilidad'!$A$6:$A$405,"&gt;="&amp;$A37-Instrucciones!$B$25,'Contabilidad'!$A$6:$A$405,"&lt;="&amp;$A37+Instrucciones!$B$25)=0,"Falta registrar",IF(COUNTIF($F$6:$F$405,$F37)&lt;=COUNTIF('Contabilidad'!$F$6:$F$405,$F37),"Conciliado","Revisar"))))</f>
        <v/>
      </c>
    </row>
    <row r="38">
      <c r="A38" s="35" t="n"/>
      <c r="B38" s="36" t="n"/>
      <c r="C38" s="36" t="n"/>
      <c r="D38" s="37" t="n"/>
      <c r="E38" s="37" t="n"/>
      <c r="F38" s="30">
        <f>IF(AND($D38="",$E38=""),"",$E38-$D38)</f>
        <v/>
      </c>
      <c r="G38" s="31">
        <f>IF($A38="","",IF($A38&lt;MIN('Tipos de cambio'!$A$6:$A$605),"fuera de rango",IFERROR(LOOKUP($A38,'Tipos de cambio'!$A$6:$A$605,'Tipos de cambio'!$B$6:$B$605),"fuera de rango")))</f>
        <v/>
      </c>
      <c r="H38" s="32">
        <f>IF(OR($F38="",NOT(ISNUMBER($G38))),"",$F38*$G38)</f>
        <v/>
      </c>
      <c r="I38" s="33" t="n"/>
      <c r="J38" s="34">
        <f>IF($F38="","",IF($I38&lt;&gt;"",$I38,IF(COUNTIFS('Contabilidad'!$F$6:$F$405,$F38,'Contabilidad'!$A$6:$A$405,"&gt;="&amp;$A38-Instrucciones!$B$25,'Contabilidad'!$A$6:$A$405,"&lt;="&amp;$A38+Instrucciones!$B$25)=0,"Falta registrar",IF(COUNTIF($F$6:$F$405,$F38)&lt;=COUNTIF('Contabilidad'!$F$6:$F$405,$F38),"Conciliado","Revisar"))))</f>
        <v/>
      </c>
    </row>
    <row r="39">
      <c r="A39" s="35" t="n"/>
      <c r="B39" s="36" t="n"/>
      <c r="C39" s="36" t="n"/>
      <c r="D39" s="37" t="n"/>
      <c r="E39" s="37" t="n"/>
      <c r="F39" s="30">
        <f>IF(AND($D39="",$E39=""),"",$E39-$D39)</f>
        <v/>
      </c>
      <c r="G39" s="31">
        <f>IF($A39="","",IF($A39&lt;MIN('Tipos de cambio'!$A$6:$A$605),"fuera de rango",IFERROR(LOOKUP($A39,'Tipos de cambio'!$A$6:$A$605,'Tipos de cambio'!$B$6:$B$605),"fuera de rango")))</f>
        <v/>
      </c>
      <c r="H39" s="32">
        <f>IF(OR($F39="",NOT(ISNUMBER($G39))),"",$F39*$G39)</f>
        <v/>
      </c>
      <c r="I39" s="33" t="n"/>
      <c r="J39" s="34">
        <f>IF($F39="","",IF($I39&lt;&gt;"",$I39,IF(COUNTIFS('Contabilidad'!$F$6:$F$405,$F39,'Contabilidad'!$A$6:$A$405,"&gt;="&amp;$A39-Instrucciones!$B$25,'Contabilidad'!$A$6:$A$405,"&lt;="&amp;$A39+Instrucciones!$B$25)=0,"Falta registrar",IF(COUNTIF($F$6:$F$405,$F39)&lt;=COUNTIF('Contabilidad'!$F$6:$F$405,$F39),"Conciliado","Revisar"))))</f>
        <v/>
      </c>
    </row>
    <row r="40">
      <c r="A40" s="35" t="n"/>
      <c r="B40" s="36" t="n"/>
      <c r="C40" s="36" t="n"/>
      <c r="D40" s="37" t="n"/>
      <c r="E40" s="37" t="n"/>
      <c r="F40" s="30">
        <f>IF(AND($D40="",$E40=""),"",$E40-$D40)</f>
        <v/>
      </c>
      <c r="G40" s="31">
        <f>IF($A40="","",IF($A40&lt;MIN('Tipos de cambio'!$A$6:$A$605),"fuera de rango",IFERROR(LOOKUP($A40,'Tipos de cambio'!$A$6:$A$605,'Tipos de cambio'!$B$6:$B$605),"fuera de rango")))</f>
        <v/>
      </c>
      <c r="H40" s="32">
        <f>IF(OR($F40="",NOT(ISNUMBER($G40))),"",$F40*$G40)</f>
        <v/>
      </c>
      <c r="I40" s="33" t="n"/>
      <c r="J40" s="34">
        <f>IF($F40="","",IF($I40&lt;&gt;"",$I40,IF(COUNTIFS('Contabilidad'!$F$6:$F$405,$F40,'Contabilidad'!$A$6:$A$405,"&gt;="&amp;$A40-Instrucciones!$B$25,'Contabilidad'!$A$6:$A$405,"&lt;="&amp;$A40+Instrucciones!$B$25)=0,"Falta registrar",IF(COUNTIF($F$6:$F$405,$F40)&lt;=COUNTIF('Contabilidad'!$F$6:$F$405,$F40),"Conciliado","Revisar"))))</f>
        <v/>
      </c>
    </row>
    <row r="41">
      <c r="A41" s="35" t="n"/>
      <c r="B41" s="36" t="n"/>
      <c r="C41" s="36" t="n"/>
      <c r="D41" s="37" t="n"/>
      <c r="E41" s="37" t="n"/>
      <c r="F41" s="30">
        <f>IF(AND($D41="",$E41=""),"",$E41-$D41)</f>
        <v/>
      </c>
      <c r="G41" s="31">
        <f>IF($A41="","",IF($A41&lt;MIN('Tipos de cambio'!$A$6:$A$605),"fuera de rango",IFERROR(LOOKUP($A41,'Tipos de cambio'!$A$6:$A$605,'Tipos de cambio'!$B$6:$B$605),"fuera de rango")))</f>
        <v/>
      </c>
      <c r="H41" s="32">
        <f>IF(OR($F41="",NOT(ISNUMBER($G41))),"",$F41*$G41)</f>
        <v/>
      </c>
      <c r="I41" s="33" t="n"/>
      <c r="J41" s="34">
        <f>IF($F41="","",IF($I41&lt;&gt;"",$I41,IF(COUNTIFS('Contabilidad'!$F$6:$F$405,$F41,'Contabilidad'!$A$6:$A$405,"&gt;="&amp;$A41-Instrucciones!$B$25,'Contabilidad'!$A$6:$A$405,"&lt;="&amp;$A41+Instrucciones!$B$25)=0,"Falta registrar",IF(COUNTIF($F$6:$F$405,$F41)&lt;=COUNTIF('Contabilidad'!$F$6:$F$405,$F41),"Conciliado","Revisar"))))</f>
        <v/>
      </c>
    </row>
    <row r="42">
      <c r="A42" s="35" t="n"/>
      <c r="B42" s="36" t="n"/>
      <c r="C42" s="36" t="n"/>
      <c r="D42" s="37" t="n"/>
      <c r="E42" s="37" t="n"/>
      <c r="F42" s="30">
        <f>IF(AND($D42="",$E42=""),"",$E42-$D42)</f>
        <v/>
      </c>
      <c r="G42" s="31">
        <f>IF($A42="","",IF($A42&lt;MIN('Tipos de cambio'!$A$6:$A$605),"fuera de rango",IFERROR(LOOKUP($A42,'Tipos de cambio'!$A$6:$A$605,'Tipos de cambio'!$B$6:$B$605),"fuera de rango")))</f>
        <v/>
      </c>
      <c r="H42" s="32">
        <f>IF(OR($F42="",NOT(ISNUMBER($G42))),"",$F42*$G42)</f>
        <v/>
      </c>
      <c r="I42" s="33" t="n"/>
      <c r="J42" s="34">
        <f>IF($F42="","",IF($I42&lt;&gt;"",$I42,IF(COUNTIFS('Contabilidad'!$F$6:$F$405,$F42,'Contabilidad'!$A$6:$A$405,"&gt;="&amp;$A42-Instrucciones!$B$25,'Contabilidad'!$A$6:$A$405,"&lt;="&amp;$A42+Instrucciones!$B$25)=0,"Falta registrar",IF(COUNTIF($F$6:$F$405,$F42)&lt;=COUNTIF('Contabilidad'!$F$6:$F$405,$F42),"Conciliado","Revisar"))))</f>
        <v/>
      </c>
    </row>
    <row r="43">
      <c r="A43" s="35" t="n"/>
      <c r="B43" s="36" t="n"/>
      <c r="C43" s="36" t="n"/>
      <c r="D43" s="37" t="n"/>
      <c r="E43" s="37" t="n"/>
      <c r="F43" s="30">
        <f>IF(AND($D43="",$E43=""),"",$E43-$D43)</f>
        <v/>
      </c>
      <c r="G43" s="31">
        <f>IF($A43="","",IF($A43&lt;MIN('Tipos de cambio'!$A$6:$A$605),"fuera de rango",IFERROR(LOOKUP($A43,'Tipos de cambio'!$A$6:$A$605,'Tipos de cambio'!$B$6:$B$605),"fuera de rango")))</f>
        <v/>
      </c>
      <c r="H43" s="32">
        <f>IF(OR($F43="",NOT(ISNUMBER($G43))),"",$F43*$G43)</f>
        <v/>
      </c>
      <c r="I43" s="33" t="n"/>
      <c r="J43" s="34">
        <f>IF($F43="","",IF($I43&lt;&gt;"",$I43,IF(COUNTIFS('Contabilidad'!$F$6:$F$405,$F43,'Contabilidad'!$A$6:$A$405,"&gt;="&amp;$A43-Instrucciones!$B$25,'Contabilidad'!$A$6:$A$405,"&lt;="&amp;$A43+Instrucciones!$B$25)=0,"Falta registrar",IF(COUNTIF($F$6:$F$405,$F43)&lt;=COUNTIF('Contabilidad'!$F$6:$F$405,$F43),"Conciliado","Revisar"))))</f>
        <v/>
      </c>
    </row>
    <row r="44">
      <c r="A44" s="35" t="n"/>
      <c r="B44" s="36" t="n"/>
      <c r="C44" s="36" t="n"/>
      <c r="D44" s="37" t="n"/>
      <c r="E44" s="37" t="n"/>
      <c r="F44" s="30">
        <f>IF(AND($D44="",$E44=""),"",$E44-$D44)</f>
        <v/>
      </c>
      <c r="G44" s="31">
        <f>IF($A44="","",IF($A44&lt;MIN('Tipos de cambio'!$A$6:$A$605),"fuera de rango",IFERROR(LOOKUP($A44,'Tipos de cambio'!$A$6:$A$605,'Tipos de cambio'!$B$6:$B$605),"fuera de rango")))</f>
        <v/>
      </c>
      <c r="H44" s="32">
        <f>IF(OR($F44="",NOT(ISNUMBER($G44))),"",$F44*$G44)</f>
        <v/>
      </c>
      <c r="I44" s="33" t="n"/>
      <c r="J44" s="34">
        <f>IF($F44="","",IF($I44&lt;&gt;"",$I44,IF(COUNTIFS('Contabilidad'!$F$6:$F$405,$F44,'Contabilidad'!$A$6:$A$405,"&gt;="&amp;$A44-Instrucciones!$B$25,'Contabilidad'!$A$6:$A$405,"&lt;="&amp;$A44+Instrucciones!$B$25)=0,"Falta registrar",IF(COUNTIF($F$6:$F$405,$F44)&lt;=COUNTIF('Contabilidad'!$F$6:$F$405,$F44),"Conciliado","Revisar"))))</f>
        <v/>
      </c>
    </row>
    <row r="45">
      <c r="A45" s="35" t="n"/>
      <c r="B45" s="36" t="n"/>
      <c r="C45" s="36" t="n"/>
      <c r="D45" s="37" t="n"/>
      <c r="E45" s="37" t="n"/>
      <c r="F45" s="30">
        <f>IF(AND($D45="",$E45=""),"",$E45-$D45)</f>
        <v/>
      </c>
      <c r="G45" s="31">
        <f>IF($A45="","",IF($A45&lt;MIN('Tipos de cambio'!$A$6:$A$605),"fuera de rango",IFERROR(LOOKUP($A45,'Tipos de cambio'!$A$6:$A$605,'Tipos de cambio'!$B$6:$B$605),"fuera de rango")))</f>
        <v/>
      </c>
      <c r="H45" s="32">
        <f>IF(OR($F45="",NOT(ISNUMBER($G45))),"",$F45*$G45)</f>
        <v/>
      </c>
      <c r="I45" s="33" t="n"/>
      <c r="J45" s="34">
        <f>IF($F45="","",IF($I45&lt;&gt;"",$I45,IF(COUNTIFS('Contabilidad'!$F$6:$F$405,$F45,'Contabilidad'!$A$6:$A$405,"&gt;="&amp;$A45-Instrucciones!$B$25,'Contabilidad'!$A$6:$A$405,"&lt;="&amp;$A45+Instrucciones!$B$25)=0,"Falta registrar",IF(COUNTIF($F$6:$F$405,$F45)&lt;=COUNTIF('Contabilidad'!$F$6:$F$405,$F45),"Conciliado","Revisar"))))</f>
        <v/>
      </c>
    </row>
    <row r="46">
      <c r="A46" s="35" t="n"/>
      <c r="B46" s="36" t="n"/>
      <c r="C46" s="36" t="n"/>
      <c r="D46" s="37" t="n"/>
      <c r="E46" s="37" t="n"/>
      <c r="F46" s="30">
        <f>IF(AND($D46="",$E46=""),"",$E46-$D46)</f>
        <v/>
      </c>
      <c r="G46" s="31">
        <f>IF($A46="","",IF($A46&lt;MIN('Tipos de cambio'!$A$6:$A$605),"fuera de rango",IFERROR(LOOKUP($A46,'Tipos de cambio'!$A$6:$A$605,'Tipos de cambio'!$B$6:$B$605),"fuera de rango")))</f>
        <v/>
      </c>
      <c r="H46" s="32">
        <f>IF(OR($F46="",NOT(ISNUMBER($G46))),"",$F46*$G46)</f>
        <v/>
      </c>
      <c r="I46" s="33" t="n"/>
      <c r="J46" s="34">
        <f>IF($F46="","",IF($I46&lt;&gt;"",$I46,IF(COUNTIFS('Contabilidad'!$F$6:$F$405,$F46,'Contabilidad'!$A$6:$A$405,"&gt;="&amp;$A46-Instrucciones!$B$25,'Contabilidad'!$A$6:$A$405,"&lt;="&amp;$A46+Instrucciones!$B$25)=0,"Falta registrar",IF(COUNTIF($F$6:$F$405,$F46)&lt;=COUNTIF('Contabilidad'!$F$6:$F$405,$F46),"Conciliado","Revisar"))))</f>
        <v/>
      </c>
    </row>
    <row r="47">
      <c r="A47" s="35" t="n"/>
      <c r="B47" s="36" t="n"/>
      <c r="C47" s="36" t="n"/>
      <c r="D47" s="37" t="n"/>
      <c r="E47" s="37" t="n"/>
      <c r="F47" s="30">
        <f>IF(AND($D47="",$E47=""),"",$E47-$D47)</f>
        <v/>
      </c>
      <c r="G47" s="31">
        <f>IF($A47="","",IF($A47&lt;MIN('Tipos de cambio'!$A$6:$A$605),"fuera de rango",IFERROR(LOOKUP($A47,'Tipos de cambio'!$A$6:$A$605,'Tipos de cambio'!$B$6:$B$605),"fuera de rango")))</f>
        <v/>
      </c>
      <c r="H47" s="32">
        <f>IF(OR($F47="",NOT(ISNUMBER($G47))),"",$F47*$G47)</f>
        <v/>
      </c>
      <c r="I47" s="33" t="n"/>
      <c r="J47" s="34">
        <f>IF($F47="","",IF($I47&lt;&gt;"",$I47,IF(COUNTIFS('Contabilidad'!$F$6:$F$405,$F47,'Contabilidad'!$A$6:$A$405,"&gt;="&amp;$A47-Instrucciones!$B$25,'Contabilidad'!$A$6:$A$405,"&lt;="&amp;$A47+Instrucciones!$B$25)=0,"Falta registrar",IF(COUNTIF($F$6:$F$405,$F47)&lt;=COUNTIF('Contabilidad'!$F$6:$F$405,$F47),"Conciliado","Revisar"))))</f>
        <v/>
      </c>
    </row>
    <row r="48">
      <c r="A48" s="35" t="n"/>
      <c r="B48" s="36" t="n"/>
      <c r="C48" s="36" t="n"/>
      <c r="D48" s="37" t="n"/>
      <c r="E48" s="37" t="n"/>
      <c r="F48" s="30">
        <f>IF(AND($D48="",$E48=""),"",$E48-$D48)</f>
        <v/>
      </c>
      <c r="G48" s="31">
        <f>IF($A48="","",IF($A48&lt;MIN('Tipos de cambio'!$A$6:$A$605),"fuera de rango",IFERROR(LOOKUP($A48,'Tipos de cambio'!$A$6:$A$605,'Tipos de cambio'!$B$6:$B$605),"fuera de rango")))</f>
        <v/>
      </c>
      <c r="H48" s="32">
        <f>IF(OR($F48="",NOT(ISNUMBER($G48))),"",$F48*$G48)</f>
        <v/>
      </c>
      <c r="I48" s="33" t="n"/>
      <c r="J48" s="34">
        <f>IF($F48="","",IF($I48&lt;&gt;"",$I48,IF(COUNTIFS('Contabilidad'!$F$6:$F$405,$F48,'Contabilidad'!$A$6:$A$405,"&gt;="&amp;$A48-Instrucciones!$B$25,'Contabilidad'!$A$6:$A$405,"&lt;="&amp;$A48+Instrucciones!$B$25)=0,"Falta registrar",IF(COUNTIF($F$6:$F$405,$F48)&lt;=COUNTIF('Contabilidad'!$F$6:$F$405,$F48),"Conciliado","Revisar"))))</f>
        <v/>
      </c>
    </row>
    <row r="49">
      <c r="A49" s="35" t="n"/>
      <c r="B49" s="36" t="n"/>
      <c r="C49" s="36" t="n"/>
      <c r="D49" s="37" t="n"/>
      <c r="E49" s="37" t="n"/>
      <c r="F49" s="30">
        <f>IF(AND($D49="",$E49=""),"",$E49-$D49)</f>
        <v/>
      </c>
      <c r="G49" s="31">
        <f>IF($A49="","",IF($A49&lt;MIN('Tipos de cambio'!$A$6:$A$605),"fuera de rango",IFERROR(LOOKUP($A49,'Tipos de cambio'!$A$6:$A$605,'Tipos de cambio'!$B$6:$B$605),"fuera de rango")))</f>
        <v/>
      </c>
      <c r="H49" s="32">
        <f>IF(OR($F49="",NOT(ISNUMBER($G49))),"",$F49*$G49)</f>
        <v/>
      </c>
      <c r="I49" s="33" t="n"/>
      <c r="J49" s="34">
        <f>IF($F49="","",IF($I49&lt;&gt;"",$I49,IF(COUNTIFS('Contabilidad'!$F$6:$F$405,$F49,'Contabilidad'!$A$6:$A$405,"&gt;="&amp;$A49-Instrucciones!$B$25,'Contabilidad'!$A$6:$A$405,"&lt;="&amp;$A49+Instrucciones!$B$25)=0,"Falta registrar",IF(COUNTIF($F$6:$F$405,$F49)&lt;=COUNTIF('Contabilidad'!$F$6:$F$405,$F49),"Conciliado","Revisar"))))</f>
        <v/>
      </c>
    </row>
    <row r="50">
      <c r="A50" s="35" t="n"/>
      <c r="B50" s="36" t="n"/>
      <c r="C50" s="36" t="n"/>
      <c r="D50" s="37" t="n"/>
      <c r="E50" s="37" t="n"/>
      <c r="F50" s="30">
        <f>IF(AND($D50="",$E50=""),"",$E50-$D50)</f>
        <v/>
      </c>
      <c r="G50" s="31">
        <f>IF($A50="","",IF($A50&lt;MIN('Tipos de cambio'!$A$6:$A$605),"fuera de rango",IFERROR(LOOKUP($A50,'Tipos de cambio'!$A$6:$A$605,'Tipos de cambio'!$B$6:$B$605),"fuera de rango")))</f>
        <v/>
      </c>
      <c r="H50" s="32">
        <f>IF(OR($F50="",NOT(ISNUMBER($G50))),"",$F50*$G50)</f>
        <v/>
      </c>
      <c r="I50" s="33" t="n"/>
      <c r="J50" s="34">
        <f>IF($F50="","",IF($I50&lt;&gt;"",$I50,IF(COUNTIFS('Contabilidad'!$F$6:$F$405,$F50,'Contabilidad'!$A$6:$A$405,"&gt;="&amp;$A50-Instrucciones!$B$25,'Contabilidad'!$A$6:$A$405,"&lt;="&amp;$A50+Instrucciones!$B$25)=0,"Falta registrar",IF(COUNTIF($F$6:$F$405,$F50)&lt;=COUNTIF('Contabilidad'!$F$6:$F$405,$F50),"Conciliado","Revisar"))))</f>
        <v/>
      </c>
    </row>
    <row r="51">
      <c r="A51" s="35" t="n"/>
      <c r="B51" s="36" t="n"/>
      <c r="C51" s="36" t="n"/>
      <c r="D51" s="37" t="n"/>
      <c r="E51" s="37" t="n"/>
      <c r="F51" s="30">
        <f>IF(AND($D51="",$E51=""),"",$E51-$D51)</f>
        <v/>
      </c>
      <c r="G51" s="31">
        <f>IF($A51="","",IF($A51&lt;MIN('Tipos de cambio'!$A$6:$A$605),"fuera de rango",IFERROR(LOOKUP($A51,'Tipos de cambio'!$A$6:$A$605,'Tipos de cambio'!$B$6:$B$605),"fuera de rango")))</f>
        <v/>
      </c>
      <c r="H51" s="32">
        <f>IF(OR($F51="",NOT(ISNUMBER($G51))),"",$F51*$G51)</f>
        <v/>
      </c>
      <c r="I51" s="33" t="n"/>
      <c r="J51" s="34">
        <f>IF($F51="","",IF($I51&lt;&gt;"",$I51,IF(COUNTIFS('Contabilidad'!$F$6:$F$405,$F51,'Contabilidad'!$A$6:$A$405,"&gt;="&amp;$A51-Instrucciones!$B$25,'Contabilidad'!$A$6:$A$405,"&lt;="&amp;$A51+Instrucciones!$B$25)=0,"Falta registrar",IF(COUNTIF($F$6:$F$405,$F51)&lt;=COUNTIF('Contabilidad'!$F$6:$F$405,$F51),"Conciliado","Revisar"))))</f>
        <v/>
      </c>
    </row>
    <row r="52">
      <c r="A52" s="35" t="n"/>
      <c r="B52" s="36" t="n"/>
      <c r="C52" s="36" t="n"/>
      <c r="D52" s="37" t="n"/>
      <c r="E52" s="37" t="n"/>
      <c r="F52" s="30">
        <f>IF(AND($D52="",$E52=""),"",$E52-$D52)</f>
        <v/>
      </c>
      <c r="G52" s="31">
        <f>IF($A52="","",IF($A52&lt;MIN('Tipos de cambio'!$A$6:$A$605),"fuera de rango",IFERROR(LOOKUP($A52,'Tipos de cambio'!$A$6:$A$605,'Tipos de cambio'!$B$6:$B$605),"fuera de rango")))</f>
        <v/>
      </c>
      <c r="H52" s="32">
        <f>IF(OR($F52="",NOT(ISNUMBER($G52))),"",$F52*$G52)</f>
        <v/>
      </c>
      <c r="I52" s="33" t="n"/>
      <c r="J52" s="34">
        <f>IF($F52="","",IF($I52&lt;&gt;"",$I52,IF(COUNTIFS('Contabilidad'!$F$6:$F$405,$F52,'Contabilidad'!$A$6:$A$405,"&gt;="&amp;$A52-Instrucciones!$B$25,'Contabilidad'!$A$6:$A$405,"&lt;="&amp;$A52+Instrucciones!$B$25)=0,"Falta registrar",IF(COUNTIF($F$6:$F$405,$F52)&lt;=COUNTIF('Contabilidad'!$F$6:$F$405,$F52),"Conciliado","Revisar"))))</f>
        <v/>
      </c>
    </row>
    <row r="53">
      <c r="A53" s="35" t="n"/>
      <c r="B53" s="36" t="n"/>
      <c r="C53" s="36" t="n"/>
      <c r="D53" s="37" t="n"/>
      <c r="E53" s="37" t="n"/>
      <c r="F53" s="30">
        <f>IF(AND($D53="",$E53=""),"",$E53-$D53)</f>
        <v/>
      </c>
      <c r="G53" s="31">
        <f>IF($A53="","",IF($A53&lt;MIN('Tipos de cambio'!$A$6:$A$605),"fuera de rango",IFERROR(LOOKUP($A53,'Tipos de cambio'!$A$6:$A$605,'Tipos de cambio'!$B$6:$B$605),"fuera de rango")))</f>
        <v/>
      </c>
      <c r="H53" s="32">
        <f>IF(OR($F53="",NOT(ISNUMBER($G53))),"",$F53*$G53)</f>
        <v/>
      </c>
      <c r="I53" s="33" t="n"/>
      <c r="J53" s="34">
        <f>IF($F53="","",IF($I53&lt;&gt;"",$I53,IF(COUNTIFS('Contabilidad'!$F$6:$F$405,$F53,'Contabilidad'!$A$6:$A$405,"&gt;="&amp;$A53-Instrucciones!$B$25,'Contabilidad'!$A$6:$A$405,"&lt;="&amp;$A53+Instrucciones!$B$25)=0,"Falta registrar",IF(COUNTIF($F$6:$F$405,$F53)&lt;=COUNTIF('Contabilidad'!$F$6:$F$405,$F53),"Conciliado","Revisar"))))</f>
        <v/>
      </c>
    </row>
    <row r="54">
      <c r="A54" s="35" t="n"/>
      <c r="B54" s="36" t="n"/>
      <c r="C54" s="36" t="n"/>
      <c r="D54" s="37" t="n"/>
      <c r="E54" s="37" t="n"/>
      <c r="F54" s="30">
        <f>IF(AND($D54="",$E54=""),"",$E54-$D54)</f>
        <v/>
      </c>
      <c r="G54" s="31">
        <f>IF($A54="","",IF($A54&lt;MIN('Tipos de cambio'!$A$6:$A$605),"fuera de rango",IFERROR(LOOKUP($A54,'Tipos de cambio'!$A$6:$A$605,'Tipos de cambio'!$B$6:$B$605),"fuera de rango")))</f>
        <v/>
      </c>
      <c r="H54" s="32">
        <f>IF(OR($F54="",NOT(ISNUMBER($G54))),"",$F54*$G54)</f>
        <v/>
      </c>
      <c r="I54" s="33" t="n"/>
      <c r="J54" s="34">
        <f>IF($F54="","",IF($I54&lt;&gt;"",$I54,IF(COUNTIFS('Contabilidad'!$F$6:$F$405,$F54,'Contabilidad'!$A$6:$A$405,"&gt;="&amp;$A54-Instrucciones!$B$25,'Contabilidad'!$A$6:$A$405,"&lt;="&amp;$A54+Instrucciones!$B$25)=0,"Falta registrar",IF(COUNTIF($F$6:$F$405,$F54)&lt;=COUNTIF('Contabilidad'!$F$6:$F$405,$F54),"Conciliado","Revisar"))))</f>
        <v/>
      </c>
    </row>
    <row r="55">
      <c r="A55" s="35" t="n"/>
      <c r="B55" s="36" t="n"/>
      <c r="C55" s="36" t="n"/>
      <c r="D55" s="37" t="n"/>
      <c r="E55" s="37" t="n"/>
      <c r="F55" s="30">
        <f>IF(AND($D55="",$E55=""),"",$E55-$D55)</f>
        <v/>
      </c>
      <c r="G55" s="31">
        <f>IF($A55="","",IF($A55&lt;MIN('Tipos de cambio'!$A$6:$A$605),"fuera de rango",IFERROR(LOOKUP($A55,'Tipos de cambio'!$A$6:$A$605,'Tipos de cambio'!$B$6:$B$605),"fuera de rango")))</f>
        <v/>
      </c>
      <c r="H55" s="32">
        <f>IF(OR($F55="",NOT(ISNUMBER($G55))),"",$F55*$G55)</f>
        <v/>
      </c>
      <c r="I55" s="33" t="n"/>
      <c r="J55" s="34">
        <f>IF($F55="","",IF($I55&lt;&gt;"",$I55,IF(COUNTIFS('Contabilidad'!$F$6:$F$405,$F55,'Contabilidad'!$A$6:$A$405,"&gt;="&amp;$A55-Instrucciones!$B$25,'Contabilidad'!$A$6:$A$405,"&lt;="&amp;$A55+Instrucciones!$B$25)=0,"Falta registrar",IF(COUNTIF($F$6:$F$405,$F55)&lt;=COUNTIF('Contabilidad'!$F$6:$F$405,$F55),"Conciliado","Revisar"))))</f>
        <v/>
      </c>
    </row>
    <row r="56">
      <c r="A56" s="35" t="n"/>
      <c r="B56" s="36" t="n"/>
      <c r="C56" s="36" t="n"/>
      <c r="D56" s="37" t="n"/>
      <c r="E56" s="37" t="n"/>
      <c r="F56" s="30">
        <f>IF(AND($D56="",$E56=""),"",$E56-$D56)</f>
        <v/>
      </c>
      <c r="G56" s="31">
        <f>IF($A56="","",IF($A56&lt;MIN('Tipos de cambio'!$A$6:$A$605),"fuera de rango",IFERROR(LOOKUP($A56,'Tipos de cambio'!$A$6:$A$605,'Tipos de cambio'!$B$6:$B$605),"fuera de rango")))</f>
        <v/>
      </c>
      <c r="H56" s="32">
        <f>IF(OR($F56="",NOT(ISNUMBER($G56))),"",$F56*$G56)</f>
        <v/>
      </c>
      <c r="I56" s="33" t="n"/>
      <c r="J56" s="34">
        <f>IF($F56="","",IF($I56&lt;&gt;"",$I56,IF(COUNTIFS('Contabilidad'!$F$6:$F$405,$F56,'Contabilidad'!$A$6:$A$405,"&gt;="&amp;$A56-Instrucciones!$B$25,'Contabilidad'!$A$6:$A$405,"&lt;="&amp;$A56+Instrucciones!$B$25)=0,"Falta registrar",IF(COUNTIF($F$6:$F$405,$F56)&lt;=COUNTIF('Contabilidad'!$F$6:$F$405,$F56),"Conciliado","Revisar"))))</f>
        <v/>
      </c>
    </row>
    <row r="57">
      <c r="A57" s="35" t="n"/>
      <c r="B57" s="36" t="n"/>
      <c r="C57" s="36" t="n"/>
      <c r="D57" s="37" t="n"/>
      <c r="E57" s="37" t="n"/>
      <c r="F57" s="30">
        <f>IF(AND($D57="",$E57=""),"",$E57-$D57)</f>
        <v/>
      </c>
      <c r="G57" s="31">
        <f>IF($A57="","",IF($A57&lt;MIN('Tipos de cambio'!$A$6:$A$605),"fuera de rango",IFERROR(LOOKUP($A57,'Tipos de cambio'!$A$6:$A$605,'Tipos de cambio'!$B$6:$B$605),"fuera de rango")))</f>
        <v/>
      </c>
      <c r="H57" s="32">
        <f>IF(OR($F57="",NOT(ISNUMBER($G57))),"",$F57*$G57)</f>
        <v/>
      </c>
      <c r="I57" s="33" t="n"/>
      <c r="J57" s="34">
        <f>IF($F57="","",IF($I57&lt;&gt;"",$I57,IF(COUNTIFS('Contabilidad'!$F$6:$F$405,$F57,'Contabilidad'!$A$6:$A$405,"&gt;="&amp;$A57-Instrucciones!$B$25,'Contabilidad'!$A$6:$A$405,"&lt;="&amp;$A57+Instrucciones!$B$25)=0,"Falta registrar",IF(COUNTIF($F$6:$F$405,$F57)&lt;=COUNTIF('Contabilidad'!$F$6:$F$405,$F57),"Conciliado","Revisar"))))</f>
        <v/>
      </c>
    </row>
    <row r="58">
      <c r="A58" s="35" t="n"/>
      <c r="B58" s="36" t="n"/>
      <c r="C58" s="36" t="n"/>
      <c r="D58" s="37" t="n"/>
      <c r="E58" s="37" t="n"/>
      <c r="F58" s="30">
        <f>IF(AND($D58="",$E58=""),"",$E58-$D58)</f>
        <v/>
      </c>
      <c r="G58" s="31">
        <f>IF($A58="","",IF($A58&lt;MIN('Tipos de cambio'!$A$6:$A$605),"fuera de rango",IFERROR(LOOKUP($A58,'Tipos de cambio'!$A$6:$A$605,'Tipos de cambio'!$B$6:$B$605),"fuera de rango")))</f>
        <v/>
      </c>
      <c r="H58" s="32">
        <f>IF(OR($F58="",NOT(ISNUMBER($G58))),"",$F58*$G58)</f>
        <v/>
      </c>
      <c r="I58" s="33" t="n"/>
      <c r="J58" s="34">
        <f>IF($F58="","",IF($I58&lt;&gt;"",$I58,IF(COUNTIFS('Contabilidad'!$F$6:$F$405,$F58,'Contabilidad'!$A$6:$A$405,"&gt;="&amp;$A58-Instrucciones!$B$25,'Contabilidad'!$A$6:$A$405,"&lt;="&amp;$A58+Instrucciones!$B$25)=0,"Falta registrar",IF(COUNTIF($F$6:$F$405,$F58)&lt;=COUNTIF('Contabilidad'!$F$6:$F$405,$F58),"Conciliado","Revisar"))))</f>
        <v/>
      </c>
    </row>
    <row r="59">
      <c r="A59" s="35" t="n"/>
      <c r="B59" s="36" t="n"/>
      <c r="C59" s="36" t="n"/>
      <c r="D59" s="37" t="n"/>
      <c r="E59" s="37" t="n"/>
      <c r="F59" s="30">
        <f>IF(AND($D59="",$E59=""),"",$E59-$D59)</f>
        <v/>
      </c>
      <c r="G59" s="31">
        <f>IF($A59="","",IF($A59&lt;MIN('Tipos de cambio'!$A$6:$A$605),"fuera de rango",IFERROR(LOOKUP($A59,'Tipos de cambio'!$A$6:$A$605,'Tipos de cambio'!$B$6:$B$605),"fuera de rango")))</f>
        <v/>
      </c>
      <c r="H59" s="32">
        <f>IF(OR($F59="",NOT(ISNUMBER($G59))),"",$F59*$G59)</f>
        <v/>
      </c>
      <c r="I59" s="33" t="n"/>
      <c r="J59" s="34">
        <f>IF($F59="","",IF($I59&lt;&gt;"",$I59,IF(COUNTIFS('Contabilidad'!$F$6:$F$405,$F59,'Contabilidad'!$A$6:$A$405,"&gt;="&amp;$A59-Instrucciones!$B$25,'Contabilidad'!$A$6:$A$405,"&lt;="&amp;$A59+Instrucciones!$B$25)=0,"Falta registrar",IF(COUNTIF($F$6:$F$405,$F59)&lt;=COUNTIF('Contabilidad'!$F$6:$F$405,$F59),"Conciliado","Revisar"))))</f>
        <v/>
      </c>
    </row>
    <row r="60">
      <c r="A60" s="35" t="n"/>
      <c r="B60" s="36" t="n"/>
      <c r="C60" s="36" t="n"/>
      <c r="D60" s="37" t="n"/>
      <c r="E60" s="37" t="n"/>
      <c r="F60" s="30">
        <f>IF(AND($D60="",$E60=""),"",$E60-$D60)</f>
        <v/>
      </c>
      <c r="G60" s="31">
        <f>IF($A60="","",IF($A60&lt;MIN('Tipos de cambio'!$A$6:$A$605),"fuera de rango",IFERROR(LOOKUP($A60,'Tipos de cambio'!$A$6:$A$605,'Tipos de cambio'!$B$6:$B$605),"fuera de rango")))</f>
        <v/>
      </c>
      <c r="H60" s="32">
        <f>IF(OR($F60="",NOT(ISNUMBER($G60))),"",$F60*$G60)</f>
        <v/>
      </c>
      <c r="I60" s="33" t="n"/>
      <c r="J60" s="34">
        <f>IF($F60="","",IF($I60&lt;&gt;"",$I60,IF(COUNTIFS('Contabilidad'!$F$6:$F$405,$F60,'Contabilidad'!$A$6:$A$405,"&gt;="&amp;$A60-Instrucciones!$B$25,'Contabilidad'!$A$6:$A$405,"&lt;="&amp;$A60+Instrucciones!$B$25)=0,"Falta registrar",IF(COUNTIF($F$6:$F$405,$F60)&lt;=COUNTIF('Contabilidad'!$F$6:$F$405,$F60),"Conciliado","Revisar"))))</f>
        <v/>
      </c>
    </row>
    <row r="61">
      <c r="A61" s="35" t="n"/>
      <c r="B61" s="36" t="n"/>
      <c r="C61" s="36" t="n"/>
      <c r="D61" s="37" t="n"/>
      <c r="E61" s="37" t="n"/>
      <c r="F61" s="30">
        <f>IF(AND($D61="",$E61=""),"",$E61-$D61)</f>
        <v/>
      </c>
      <c r="G61" s="31">
        <f>IF($A61="","",IF($A61&lt;MIN('Tipos de cambio'!$A$6:$A$605),"fuera de rango",IFERROR(LOOKUP($A61,'Tipos de cambio'!$A$6:$A$605,'Tipos de cambio'!$B$6:$B$605),"fuera de rango")))</f>
        <v/>
      </c>
      <c r="H61" s="32">
        <f>IF(OR($F61="",NOT(ISNUMBER($G61))),"",$F61*$G61)</f>
        <v/>
      </c>
      <c r="I61" s="33" t="n"/>
      <c r="J61" s="34">
        <f>IF($F61="","",IF($I61&lt;&gt;"",$I61,IF(COUNTIFS('Contabilidad'!$F$6:$F$405,$F61,'Contabilidad'!$A$6:$A$405,"&gt;="&amp;$A61-Instrucciones!$B$25,'Contabilidad'!$A$6:$A$405,"&lt;="&amp;$A61+Instrucciones!$B$25)=0,"Falta registrar",IF(COUNTIF($F$6:$F$405,$F61)&lt;=COUNTIF('Contabilidad'!$F$6:$F$405,$F61),"Conciliado","Revisar"))))</f>
        <v/>
      </c>
    </row>
    <row r="62">
      <c r="A62" s="35" t="n"/>
      <c r="B62" s="36" t="n"/>
      <c r="C62" s="36" t="n"/>
      <c r="D62" s="37" t="n"/>
      <c r="E62" s="37" t="n"/>
      <c r="F62" s="30">
        <f>IF(AND($D62="",$E62=""),"",$E62-$D62)</f>
        <v/>
      </c>
      <c r="G62" s="31">
        <f>IF($A62="","",IF($A62&lt;MIN('Tipos de cambio'!$A$6:$A$605),"fuera de rango",IFERROR(LOOKUP($A62,'Tipos de cambio'!$A$6:$A$605,'Tipos de cambio'!$B$6:$B$605),"fuera de rango")))</f>
        <v/>
      </c>
      <c r="H62" s="32">
        <f>IF(OR($F62="",NOT(ISNUMBER($G62))),"",$F62*$G62)</f>
        <v/>
      </c>
      <c r="I62" s="33" t="n"/>
      <c r="J62" s="34">
        <f>IF($F62="","",IF($I62&lt;&gt;"",$I62,IF(COUNTIFS('Contabilidad'!$F$6:$F$405,$F62,'Contabilidad'!$A$6:$A$405,"&gt;="&amp;$A62-Instrucciones!$B$25,'Contabilidad'!$A$6:$A$405,"&lt;="&amp;$A62+Instrucciones!$B$25)=0,"Falta registrar",IF(COUNTIF($F$6:$F$405,$F62)&lt;=COUNTIF('Contabilidad'!$F$6:$F$405,$F62),"Conciliado","Revisar"))))</f>
        <v/>
      </c>
    </row>
    <row r="63">
      <c r="A63" s="35" t="n"/>
      <c r="B63" s="36" t="n"/>
      <c r="C63" s="36" t="n"/>
      <c r="D63" s="37" t="n"/>
      <c r="E63" s="37" t="n"/>
      <c r="F63" s="30">
        <f>IF(AND($D63="",$E63=""),"",$E63-$D63)</f>
        <v/>
      </c>
      <c r="G63" s="31">
        <f>IF($A63="","",IF($A63&lt;MIN('Tipos de cambio'!$A$6:$A$605),"fuera de rango",IFERROR(LOOKUP($A63,'Tipos de cambio'!$A$6:$A$605,'Tipos de cambio'!$B$6:$B$605),"fuera de rango")))</f>
        <v/>
      </c>
      <c r="H63" s="32">
        <f>IF(OR($F63="",NOT(ISNUMBER($G63))),"",$F63*$G63)</f>
        <v/>
      </c>
      <c r="I63" s="33" t="n"/>
      <c r="J63" s="34">
        <f>IF($F63="","",IF($I63&lt;&gt;"",$I63,IF(COUNTIFS('Contabilidad'!$F$6:$F$405,$F63,'Contabilidad'!$A$6:$A$405,"&gt;="&amp;$A63-Instrucciones!$B$25,'Contabilidad'!$A$6:$A$405,"&lt;="&amp;$A63+Instrucciones!$B$25)=0,"Falta registrar",IF(COUNTIF($F$6:$F$405,$F63)&lt;=COUNTIF('Contabilidad'!$F$6:$F$405,$F63),"Conciliado","Revisar"))))</f>
        <v/>
      </c>
    </row>
    <row r="64">
      <c r="A64" s="35" t="n"/>
      <c r="B64" s="36" t="n"/>
      <c r="C64" s="36" t="n"/>
      <c r="D64" s="37" t="n"/>
      <c r="E64" s="37" t="n"/>
      <c r="F64" s="30">
        <f>IF(AND($D64="",$E64=""),"",$E64-$D64)</f>
        <v/>
      </c>
      <c r="G64" s="31">
        <f>IF($A64="","",IF($A64&lt;MIN('Tipos de cambio'!$A$6:$A$605),"fuera de rango",IFERROR(LOOKUP($A64,'Tipos de cambio'!$A$6:$A$605,'Tipos de cambio'!$B$6:$B$605),"fuera de rango")))</f>
        <v/>
      </c>
      <c r="H64" s="32">
        <f>IF(OR($F64="",NOT(ISNUMBER($G64))),"",$F64*$G64)</f>
        <v/>
      </c>
      <c r="I64" s="33" t="n"/>
      <c r="J64" s="34">
        <f>IF($F64="","",IF($I64&lt;&gt;"",$I64,IF(COUNTIFS('Contabilidad'!$F$6:$F$405,$F64,'Contabilidad'!$A$6:$A$405,"&gt;="&amp;$A64-Instrucciones!$B$25,'Contabilidad'!$A$6:$A$405,"&lt;="&amp;$A64+Instrucciones!$B$25)=0,"Falta registrar",IF(COUNTIF($F$6:$F$405,$F64)&lt;=COUNTIF('Contabilidad'!$F$6:$F$405,$F64),"Conciliado","Revisar"))))</f>
        <v/>
      </c>
    </row>
    <row r="65">
      <c r="A65" s="35" t="n"/>
      <c r="B65" s="36" t="n"/>
      <c r="C65" s="36" t="n"/>
      <c r="D65" s="37" t="n"/>
      <c r="E65" s="37" t="n"/>
      <c r="F65" s="30">
        <f>IF(AND($D65="",$E65=""),"",$E65-$D65)</f>
        <v/>
      </c>
      <c r="G65" s="31">
        <f>IF($A65="","",IF($A65&lt;MIN('Tipos de cambio'!$A$6:$A$605),"fuera de rango",IFERROR(LOOKUP($A65,'Tipos de cambio'!$A$6:$A$605,'Tipos de cambio'!$B$6:$B$605),"fuera de rango")))</f>
        <v/>
      </c>
      <c r="H65" s="32">
        <f>IF(OR($F65="",NOT(ISNUMBER($G65))),"",$F65*$G65)</f>
        <v/>
      </c>
      <c r="I65" s="33" t="n"/>
      <c r="J65" s="34">
        <f>IF($F65="","",IF($I65&lt;&gt;"",$I65,IF(COUNTIFS('Contabilidad'!$F$6:$F$405,$F65,'Contabilidad'!$A$6:$A$405,"&gt;="&amp;$A65-Instrucciones!$B$25,'Contabilidad'!$A$6:$A$405,"&lt;="&amp;$A65+Instrucciones!$B$25)=0,"Falta registrar",IF(COUNTIF($F$6:$F$405,$F65)&lt;=COUNTIF('Contabilidad'!$F$6:$F$405,$F65),"Conciliado","Revisar"))))</f>
        <v/>
      </c>
    </row>
    <row r="66">
      <c r="A66" s="35" t="n"/>
      <c r="B66" s="36" t="n"/>
      <c r="C66" s="36" t="n"/>
      <c r="D66" s="37" t="n"/>
      <c r="E66" s="37" t="n"/>
      <c r="F66" s="30">
        <f>IF(AND($D66="",$E66=""),"",$E66-$D66)</f>
        <v/>
      </c>
      <c r="G66" s="31">
        <f>IF($A66="","",IF($A66&lt;MIN('Tipos de cambio'!$A$6:$A$605),"fuera de rango",IFERROR(LOOKUP($A66,'Tipos de cambio'!$A$6:$A$605,'Tipos de cambio'!$B$6:$B$605),"fuera de rango")))</f>
        <v/>
      </c>
      <c r="H66" s="32">
        <f>IF(OR($F66="",NOT(ISNUMBER($G66))),"",$F66*$G66)</f>
        <v/>
      </c>
      <c r="I66" s="33" t="n"/>
      <c r="J66" s="34">
        <f>IF($F66="","",IF($I66&lt;&gt;"",$I66,IF(COUNTIFS('Contabilidad'!$F$6:$F$405,$F66,'Contabilidad'!$A$6:$A$405,"&gt;="&amp;$A66-Instrucciones!$B$25,'Contabilidad'!$A$6:$A$405,"&lt;="&amp;$A66+Instrucciones!$B$25)=0,"Falta registrar",IF(COUNTIF($F$6:$F$405,$F66)&lt;=COUNTIF('Contabilidad'!$F$6:$F$405,$F66),"Conciliado","Revisar"))))</f>
        <v/>
      </c>
    </row>
    <row r="67">
      <c r="A67" s="35" t="n"/>
      <c r="B67" s="36" t="n"/>
      <c r="C67" s="36" t="n"/>
      <c r="D67" s="37" t="n"/>
      <c r="E67" s="37" t="n"/>
      <c r="F67" s="30">
        <f>IF(AND($D67="",$E67=""),"",$E67-$D67)</f>
        <v/>
      </c>
      <c r="G67" s="31">
        <f>IF($A67="","",IF($A67&lt;MIN('Tipos de cambio'!$A$6:$A$605),"fuera de rango",IFERROR(LOOKUP($A67,'Tipos de cambio'!$A$6:$A$605,'Tipos de cambio'!$B$6:$B$605),"fuera de rango")))</f>
        <v/>
      </c>
      <c r="H67" s="32">
        <f>IF(OR($F67="",NOT(ISNUMBER($G67))),"",$F67*$G67)</f>
        <v/>
      </c>
      <c r="I67" s="33" t="n"/>
      <c r="J67" s="34">
        <f>IF($F67="","",IF($I67&lt;&gt;"",$I67,IF(COUNTIFS('Contabilidad'!$F$6:$F$405,$F67,'Contabilidad'!$A$6:$A$405,"&gt;="&amp;$A67-Instrucciones!$B$25,'Contabilidad'!$A$6:$A$405,"&lt;="&amp;$A67+Instrucciones!$B$25)=0,"Falta registrar",IF(COUNTIF($F$6:$F$405,$F67)&lt;=COUNTIF('Contabilidad'!$F$6:$F$405,$F67),"Conciliado","Revisar"))))</f>
        <v/>
      </c>
    </row>
    <row r="68">
      <c r="A68" s="35" t="n"/>
      <c r="B68" s="36" t="n"/>
      <c r="C68" s="36" t="n"/>
      <c r="D68" s="37" t="n"/>
      <c r="E68" s="37" t="n"/>
      <c r="F68" s="30">
        <f>IF(AND($D68="",$E68=""),"",$E68-$D68)</f>
        <v/>
      </c>
      <c r="G68" s="31">
        <f>IF($A68="","",IF($A68&lt;MIN('Tipos de cambio'!$A$6:$A$605),"fuera de rango",IFERROR(LOOKUP($A68,'Tipos de cambio'!$A$6:$A$605,'Tipos de cambio'!$B$6:$B$605),"fuera de rango")))</f>
        <v/>
      </c>
      <c r="H68" s="32">
        <f>IF(OR($F68="",NOT(ISNUMBER($G68))),"",$F68*$G68)</f>
        <v/>
      </c>
      <c r="I68" s="33" t="n"/>
      <c r="J68" s="34">
        <f>IF($F68="","",IF($I68&lt;&gt;"",$I68,IF(COUNTIFS('Contabilidad'!$F$6:$F$405,$F68,'Contabilidad'!$A$6:$A$405,"&gt;="&amp;$A68-Instrucciones!$B$25,'Contabilidad'!$A$6:$A$405,"&lt;="&amp;$A68+Instrucciones!$B$25)=0,"Falta registrar",IF(COUNTIF($F$6:$F$405,$F68)&lt;=COUNTIF('Contabilidad'!$F$6:$F$405,$F68),"Conciliado","Revisar"))))</f>
        <v/>
      </c>
    </row>
    <row r="69">
      <c r="A69" s="35" t="n"/>
      <c r="B69" s="36" t="n"/>
      <c r="C69" s="36" t="n"/>
      <c r="D69" s="37" t="n"/>
      <c r="E69" s="37" t="n"/>
      <c r="F69" s="30">
        <f>IF(AND($D69="",$E69=""),"",$E69-$D69)</f>
        <v/>
      </c>
      <c r="G69" s="31">
        <f>IF($A69="","",IF($A69&lt;MIN('Tipos de cambio'!$A$6:$A$605),"fuera de rango",IFERROR(LOOKUP($A69,'Tipos de cambio'!$A$6:$A$605,'Tipos de cambio'!$B$6:$B$605),"fuera de rango")))</f>
        <v/>
      </c>
      <c r="H69" s="32">
        <f>IF(OR($F69="",NOT(ISNUMBER($G69))),"",$F69*$G69)</f>
        <v/>
      </c>
      <c r="I69" s="33" t="n"/>
      <c r="J69" s="34">
        <f>IF($F69="","",IF($I69&lt;&gt;"",$I69,IF(COUNTIFS('Contabilidad'!$F$6:$F$405,$F69,'Contabilidad'!$A$6:$A$405,"&gt;="&amp;$A69-Instrucciones!$B$25,'Contabilidad'!$A$6:$A$405,"&lt;="&amp;$A69+Instrucciones!$B$25)=0,"Falta registrar",IF(COUNTIF($F$6:$F$405,$F69)&lt;=COUNTIF('Contabilidad'!$F$6:$F$405,$F69),"Conciliado","Revisar"))))</f>
        <v/>
      </c>
    </row>
    <row r="70">
      <c r="A70" s="35" t="n"/>
      <c r="B70" s="36" t="n"/>
      <c r="C70" s="36" t="n"/>
      <c r="D70" s="37" t="n"/>
      <c r="E70" s="37" t="n"/>
      <c r="F70" s="30">
        <f>IF(AND($D70="",$E70=""),"",$E70-$D70)</f>
        <v/>
      </c>
      <c r="G70" s="31">
        <f>IF($A70="","",IF($A70&lt;MIN('Tipos de cambio'!$A$6:$A$605),"fuera de rango",IFERROR(LOOKUP($A70,'Tipos de cambio'!$A$6:$A$605,'Tipos de cambio'!$B$6:$B$605),"fuera de rango")))</f>
        <v/>
      </c>
      <c r="H70" s="32">
        <f>IF(OR($F70="",NOT(ISNUMBER($G70))),"",$F70*$G70)</f>
        <v/>
      </c>
      <c r="I70" s="33" t="n"/>
      <c r="J70" s="34">
        <f>IF($F70="","",IF($I70&lt;&gt;"",$I70,IF(COUNTIFS('Contabilidad'!$F$6:$F$405,$F70,'Contabilidad'!$A$6:$A$405,"&gt;="&amp;$A70-Instrucciones!$B$25,'Contabilidad'!$A$6:$A$405,"&lt;="&amp;$A70+Instrucciones!$B$25)=0,"Falta registrar",IF(COUNTIF($F$6:$F$405,$F70)&lt;=COUNTIF('Contabilidad'!$F$6:$F$405,$F70),"Conciliado","Revisar"))))</f>
        <v/>
      </c>
    </row>
    <row r="71">
      <c r="A71" s="35" t="n"/>
      <c r="B71" s="36" t="n"/>
      <c r="C71" s="36" t="n"/>
      <c r="D71" s="37" t="n"/>
      <c r="E71" s="37" t="n"/>
      <c r="F71" s="30">
        <f>IF(AND($D71="",$E71=""),"",$E71-$D71)</f>
        <v/>
      </c>
      <c r="G71" s="31">
        <f>IF($A71="","",IF($A71&lt;MIN('Tipos de cambio'!$A$6:$A$605),"fuera de rango",IFERROR(LOOKUP($A71,'Tipos de cambio'!$A$6:$A$605,'Tipos de cambio'!$B$6:$B$605),"fuera de rango")))</f>
        <v/>
      </c>
      <c r="H71" s="32">
        <f>IF(OR($F71="",NOT(ISNUMBER($G71))),"",$F71*$G71)</f>
        <v/>
      </c>
      <c r="I71" s="33" t="n"/>
      <c r="J71" s="34">
        <f>IF($F71="","",IF($I71&lt;&gt;"",$I71,IF(COUNTIFS('Contabilidad'!$F$6:$F$405,$F71,'Contabilidad'!$A$6:$A$405,"&gt;="&amp;$A71-Instrucciones!$B$25,'Contabilidad'!$A$6:$A$405,"&lt;="&amp;$A71+Instrucciones!$B$25)=0,"Falta registrar",IF(COUNTIF($F$6:$F$405,$F71)&lt;=COUNTIF('Contabilidad'!$F$6:$F$405,$F71),"Conciliado","Revisar"))))</f>
        <v/>
      </c>
    </row>
    <row r="72">
      <c r="A72" s="35" t="n"/>
      <c r="B72" s="36" t="n"/>
      <c r="C72" s="36" t="n"/>
      <c r="D72" s="37" t="n"/>
      <c r="E72" s="37" t="n"/>
      <c r="F72" s="30">
        <f>IF(AND($D72="",$E72=""),"",$E72-$D72)</f>
        <v/>
      </c>
      <c r="G72" s="31">
        <f>IF($A72="","",IF($A72&lt;MIN('Tipos de cambio'!$A$6:$A$605),"fuera de rango",IFERROR(LOOKUP($A72,'Tipos de cambio'!$A$6:$A$605,'Tipos de cambio'!$B$6:$B$605),"fuera de rango")))</f>
        <v/>
      </c>
      <c r="H72" s="32">
        <f>IF(OR($F72="",NOT(ISNUMBER($G72))),"",$F72*$G72)</f>
        <v/>
      </c>
      <c r="I72" s="33" t="n"/>
      <c r="J72" s="34">
        <f>IF($F72="","",IF($I72&lt;&gt;"",$I72,IF(COUNTIFS('Contabilidad'!$F$6:$F$405,$F72,'Contabilidad'!$A$6:$A$405,"&gt;="&amp;$A72-Instrucciones!$B$25,'Contabilidad'!$A$6:$A$405,"&lt;="&amp;$A72+Instrucciones!$B$25)=0,"Falta registrar",IF(COUNTIF($F$6:$F$405,$F72)&lt;=COUNTIF('Contabilidad'!$F$6:$F$405,$F72),"Conciliado","Revisar"))))</f>
        <v/>
      </c>
    </row>
    <row r="73">
      <c r="A73" s="35" t="n"/>
      <c r="B73" s="36" t="n"/>
      <c r="C73" s="36" t="n"/>
      <c r="D73" s="37" t="n"/>
      <c r="E73" s="37" t="n"/>
      <c r="F73" s="30">
        <f>IF(AND($D73="",$E73=""),"",$E73-$D73)</f>
        <v/>
      </c>
      <c r="G73" s="31">
        <f>IF($A73="","",IF($A73&lt;MIN('Tipos de cambio'!$A$6:$A$605),"fuera de rango",IFERROR(LOOKUP($A73,'Tipos de cambio'!$A$6:$A$605,'Tipos de cambio'!$B$6:$B$605),"fuera de rango")))</f>
        <v/>
      </c>
      <c r="H73" s="32">
        <f>IF(OR($F73="",NOT(ISNUMBER($G73))),"",$F73*$G73)</f>
        <v/>
      </c>
      <c r="I73" s="33" t="n"/>
      <c r="J73" s="34">
        <f>IF($F73="","",IF($I73&lt;&gt;"",$I73,IF(COUNTIFS('Contabilidad'!$F$6:$F$405,$F73,'Contabilidad'!$A$6:$A$405,"&gt;="&amp;$A73-Instrucciones!$B$25,'Contabilidad'!$A$6:$A$405,"&lt;="&amp;$A73+Instrucciones!$B$25)=0,"Falta registrar",IF(COUNTIF($F$6:$F$405,$F73)&lt;=COUNTIF('Contabilidad'!$F$6:$F$405,$F73),"Conciliado","Revisar"))))</f>
        <v/>
      </c>
    </row>
    <row r="74">
      <c r="A74" s="35" t="n"/>
      <c r="B74" s="36" t="n"/>
      <c r="C74" s="36" t="n"/>
      <c r="D74" s="37" t="n"/>
      <c r="E74" s="37" t="n"/>
      <c r="F74" s="30">
        <f>IF(AND($D74="",$E74=""),"",$E74-$D74)</f>
        <v/>
      </c>
      <c r="G74" s="31">
        <f>IF($A74="","",IF($A74&lt;MIN('Tipos de cambio'!$A$6:$A$605),"fuera de rango",IFERROR(LOOKUP($A74,'Tipos de cambio'!$A$6:$A$605,'Tipos de cambio'!$B$6:$B$605),"fuera de rango")))</f>
        <v/>
      </c>
      <c r="H74" s="32">
        <f>IF(OR($F74="",NOT(ISNUMBER($G74))),"",$F74*$G74)</f>
        <v/>
      </c>
      <c r="I74" s="33" t="n"/>
      <c r="J74" s="34">
        <f>IF($F74="","",IF($I74&lt;&gt;"",$I74,IF(COUNTIFS('Contabilidad'!$F$6:$F$405,$F74,'Contabilidad'!$A$6:$A$405,"&gt;="&amp;$A74-Instrucciones!$B$25,'Contabilidad'!$A$6:$A$405,"&lt;="&amp;$A74+Instrucciones!$B$25)=0,"Falta registrar",IF(COUNTIF($F$6:$F$405,$F74)&lt;=COUNTIF('Contabilidad'!$F$6:$F$405,$F74),"Conciliado","Revisar"))))</f>
        <v/>
      </c>
    </row>
    <row r="75">
      <c r="A75" s="35" t="n"/>
      <c r="B75" s="36" t="n"/>
      <c r="C75" s="36" t="n"/>
      <c r="D75" s="37" t="n"/>
      <c r="E75" s="37" t="n"/>
      <c r="F75" s="30">
        <f>IF(AND($D75="",$E75=""),"",$E75-$D75)</f>
        <v/>
      </c>
      <c r="G75" s="31">
        <f>IF($A75="","",IF($A75&lt;MIN('Tipos de cambio'!$A$6:$A$605),"fuera de rango",IFERROR(LOOKUP($A75,'Tipos de cambio'!$A$6:$A$605,'Tipos de cambio'!$B$6:$B$605),"fuera de rango")))</f>
        <v/>
      </c>
      <c r="H75" s="32">
        <f>IF(OR($F75="",NOT(ISNUMBER($G75))),"",$F75*$G75)</f>
        <v/>
      </c>
      <c r="I75" s="33" t="n"/>
      <c r="J75" s="34">
        <f>IF($F75="","",IF($I75&lt;&gt;"",$I75,IF(COUNTIFS('Contabilidad'!$F$6:$F$405,$F75,'Contabilidad'!$A$6:$A$405,"&gt;="&amp;$A75-Instrucciones!$B$25,'Contabilidad'!$A$6:$A$405,"&lt;="&amp;$A75+Instrucciones!$B$25)=0,"Falta registrar",IF(COUNTIF($F$6:$F$405,$F75)&lt;=COUNTIF('Contabilidad'!$F$6:$F$405,$F75),"Conciliado","Revisar"))))</f>
        <v/>
      </c>
    </row>
    <row r="76">
      <c r="A76" s="35" t="n"/>
      <c r="B76" s="36" t="n"/>
      <c r="C76" s="36" t="n"/>
      <c r="D76" s="37" t="n"/>
      <c r="E76" s="37" t="n"/>
      <c r="F76" s="30">
        <f>IF(AND($D76="",$E76=""),"",$E76-$D76)</f>
        <v/>
      </c>
      <c r="G76" s="31">
        <f>IF($A76="","",IF($A76&lt;MIN('Tipos de cambio'!$A$6:$A$605),"fuera de rango",IFERROR(LOOKUP($A76,'Tipos de cambio'!$A$6:$A$605,'Tipos de cambio'!$B$6:$B$605),"fuera de rango")))</f>
        <v/>
      </c>
      <c r="H76" s="32">
        <f>IF(OR($F76="",NOT(ISNUMBER($G76))),"",$F76*$G76)</f>
        <v/>
      </c>
      <c r="I76" s="33" t="n"/>
      <c r="J76" s="34">
        <f>IF($F76="","",IF($I76&lt;&gt;"",$I76,IF(COUNTIFS('Contabilidad'!$F$6:$F$405,$F76,'Contabilidad'!$A$6:$A$405,"&gt;="&amp;$A76-Instrucciones!$B$25,'Contabilidad'!$A$6:$A$405,"&lt;="&amp;$A76+Instrucciones!$B$25)=0,"Falta registrar",IF(COUNTIF($F$6:$F$405,$F76)&lt;=COUNTIF('Contabilidad'!$F$6:$F$405,$F76),"Conciliado","Revisar"))))</f>
        <v/>
      </c>
    </row>
    <row r="77">
      <c r="A77" s="35" t="n"/>
      <c r="B77" s="36" t="n"/>
      <c r="C77" s="36" t="n"/>
      <c r="D77" s="37" t="n"/>
      <c r="E77" s="37" t="n"/>
      <c r="F77" s="30">
        <f>IF(AND($D77="",$E77=""),"",$E77-$D77)</f>
        <v/>
      </c>
      <c r="G77" s="31">
        <f>IF($A77="","",IF($A77&lt;MIN('Tipos de cambio'!$A$6:$A$605),"fuera de rango",IFERROR(LOOKUP($A77,'Tipos de cambio'!$A$6:$A$605,'Tipos de cambio'!$B$6:$B$605),"fuera de rango")))</f>
        <v/>
      </c>
      <c r="H77" s="32">
        <f>IF(OR($F77="",NOT(ISNUMBER($G77))),"",$F77*$G77)</f>
        <v/>
      </c>
      <c r="I77" s="33" t="n"/>
      <c r="J77" s="34">
        <f>IF($F77="","",IF($I77&lt;&gt;"",$I77,IF(COUNTIFS('Contabilidad'!$F$6:$F$405,$F77,'Contabilidad'!$A$6:$A$405,"&gt;="&amp;$A77-Instrucciones!$B$25,'Contabilidad'!$A$6:$A$405,"&lt;="&amp;$A77+Instrucciones!$B$25)=0,"Falta registrar",IF(COUNTIF($F$6:$F$405,$F77)&lt;=COUNTIF('Contabilidad'!$F$6:$F$405,$F77),"Conciliado","Revisar"))))</f>
        <v/>
      </c>
    </row>
    <row r="78">
      <c r="A78" s="35" t="n"/>
      <c r="B78" s="36" t="n"/>
      <c r="C78" s="36" t="n"/>
      <c r="D78" s="37" t="n"/>
      <c r="E78" s="37" t="n"/>
      <c r="F78" s="30">
        <f>IF(AND($D78="",$E78=""),"",$E78-$D78)</f>
        <v/>
      </c>
      <c r="G78" s="31">
        <f>IF($A78="","",IF($A78&lt;MIN('Tipos de cambio'!$A$6:$A$605),"fuera de rango",IFERROR(LOOKUP($A78,'Tipos de cambio'!$A$6:$A$605,'Tipos de cambio'!$B$6:$B$605),"fuera de rango")))</f>
        <v/>
      </c>
      <c r="H78" s="32">
        <f>IF(OR($F78="",NOT(ISNUMBER($G78))),"",$F78*$G78)</f>
        <v/>
      </c>
      <c r="I78" s="33" t="n"/>
      <c r="J78" s="34">
        <f>IF($F78="","",IF($I78&lt;&gt;"",$I78,IF(COUNTIFS('Contabilidad'!$F$6:$F$405,$F78,'Contabilidad'!$A$6:$A$405,"&gt;="&amp;$A78-Instrucciones!$B$25,'Contabilidad'!$A$6:$A$405,"&lt;="&amp;$A78+Instrucciones!$B$25)=0,"Falta registrar",IF(COUNTIF($F$6:$F$405,$F78)&lt;=COUNTIF('Contabilidad'!$F$6:$F$405,$F78),"Conciliado","Revisar"))))</f>
        <v/>
      </c>
    </row>
    <row r="79">
      <c r="A79" s="35" t="n"/>
      <c r="B79" s="36" t="n"/>
      <c r="C79" s="36" t="n"/>
      <c r="D79" s="37" t="n"/>
      <c r="E79" s="37" t="n"/>
      <c r="F79" s="30">
        <f>IF(AND($D79="",$E79=""),"",$E79-$D79)</f>
        <v/>
      </c>
      <c r="G79" s="31">
        <f>IF($A79="","",IF($A79&lt;MIN('Tipos de cambio'!$A$6:$A$605),"fuera de rango",IFERROR(LOOKUP($A79,'Tipos de cambio'!$A$6:$A$605,'Tipos de cambio'!$B$6:$B$605),"fuera de rango")))</f>
        <v/>
      </c>
      <c r="H79" s="32">
        <f>IF(OR($F79="",NOT(ISNUMBER($G79))),"",$F79*$G79)</f>
        <v/>
      </c>
      <c r="I79" s="33" t="n"/>
      <c r="J79" s="34">
        <f>IF($F79="","",IF($I79&lt;&gt;"",$I79,IF(COUNTIFS('Contabilidad'!$F$6:$F$405,$F79,'Contabilidad'!$A$6:$A$405,"&gt;="&amp;$A79-Instrucciones!$B$25,'Contabilidad'!$A$6:$A$405,"&lt;="&amp;$A79+Instrucciones!$B$25)=0,"Falta registrar",IF(COUNTIF($F$6:$F$405,$F79)&lt;=COUNTIF('Contabilidad'!$F$6:$F$405,$F79),"Conciliado","Revisar"))))</f>
        <v/>
      </c>
    </row>
    <row r="80">
      <c r="A80" s="35" t="n"/>
      <c r="B80" s="36" t="n"/>
      <c r="C80" s="36" t="n"/>
      <c r="D80" s="37" t="n"/>
      <c r="E80" s="37" t="n"/>
      <c r="F80" s="30">
        <f>IF(AND($D80="",$E80=""),"",$E80-$D80)</f>
        <v/>
      </c>
      <c r="G80" s="31">
        <f>IF($A80="","",IF($A80&lt;MIN('Tipos de cambio'!$A$6:$A$605),"fuera de rango",IFERROR(LOOKUP($A80,'Tipos de cambio'!$A$6:$A$605,'Tipos de cambio'!$B$6:$B$605),"fuera de rango")))</f>
        <v/>
      </c>
      <c r="H80" s="32">
        <f>IF(OR($F80="",NOT(ISNUMBER($G80))),"",$F80*$G80)</f>
        <v/>
      </c>
      <c r="I80" s="33" t="n"/>
      <c r="J80" s="34">
        <f>IF($F80="","",IF($I80&lt;&gt;"",$I80,IF(COUNTIFS('Contabilidad'!$F$6:$F$405,$F80,'Contabilidad'!$A$6:$A$405,"&gt;="&amp;$A80-Instrucciones!$B$25,'Contabilidad'!$A$6:$A$405,"&lt;="&amp;$A80+Instrucciones!$B$25)=0,"Falta registrar",IF(COUNTIF($F$6:$F$405,$F80)&lt;=COUNTIF('Contabilidad'!$F$6:$F$405,$F80),"Conciliado","Revisar"))))</f>
        <v/>
      </c>
    </row>
    <row r="81">
      <c r="A81" s="35" t="n"/>
      <c r="B81" s="36" t="n"/>
      <c r="C81" s="36" t="n"/>
      <c r="D81" s="37" t="n"/>
      <c r="E81" s="37" t="n"/>
      <c r="F81" s="30">
        <f>IF(AND($D81="",$E81=""),"",$E81-$D81)</f>
        <v/>
      </c>
      <c r="G81" s="31">
        <f>IF($A81="","",IF($A81&lt;MIN('Tipos de cambio'!$A$6:$A$605),"fuera de rango",IFERROR(LOOKUP($A81,'Tipos de cambio'!$A$6:$A$605,'Tipos de cambio'!$B$6:$B$605),"fuera de rango")))</f>
        <v/>
      </c>
      <c r="H81" s="32">
        <f>IF(OR($F81="",NOT(ISNUMBER($G81))),"",$F81*$G81)</f>
        <v/>
      </c>
      <c r="I81" s="33" t="n"/>
      <c r="J81" s="34">
        <f>IF($F81="","",IF($I81&lt;&gt;"",$I81,IF(COUNTIFS('Contabilidad'!$F$6:$F$405,$F81,'Contabilidad'!$A$6:$A$405,"&gt;="&amp;$A81-Instrucciones!$B$25,'Contabilidad'!$A$6:$A$405,"&lt;="&amp;$A81+Instrucciones!$B$25)=0,"Falta registrar",IF(COUNTIF($F$6:$F$405,$F81)&lt;=COUNTIF('Contabilidad'!$F$6:$F$405,$F81),"Conciliado","Revisar"))))</f>
        <v/>
      </c>
    </row>
    <row r="82">
      <c r="A82" s="35" t="n"/>
      <c r="B82" s="36" t="n"/>
      <c r="C82" s="36" t="n"/>
      <c r="D82" s="37" t="n"/>
      <c r="E82" s="37" t="n"/>
      <c r="F82" s="30">
        <f>IF(AND($D82="",$E82=""),"",$E82-$D82)</f>
        <v/>
      </c>
      <c r="G82" s="31">
        <f>IF($A82="","",IF($A82&lt;MIN('Tipos de cambio'!$A$6:$A$605),"fuera de rango",IFERROR(LOOKUP($A82,'Tipos de cambio'!$A$6:$A$605,'Tipos de cambio'!$B$6:$B$605),"fuera de rango")))</f>
        <v/>
      </c>
      <c r="H82" s="32">
        <f>IF(OR($F82="",NOT(ISNUMBER($G82))),"",$F82*$G82)</f>
        <v/>
      </c>
      <c r="I82" s="33" t="n"/>
      <c r="J82" s="34">
        <f>IF($F82="","",IF($I82&lt;&gt;"",$I82,IF(COUNTIFS('Contabilidad'!$F$6:$F$405,$F82,'Contabilidad'!$A$6:$A$405,"&gt;="&amp;$A82-Instrucciones!$B$25,'Contabilidad'!$A$6:$A$405,"&lt;="&amp;$A82+Instrucciones!$B$25)=0,"Falta registrar",IF(COUNTIF($F$6:$F$405,$F82)&lt;=COUNTIF('Contabilidad'!$F$6:$F$405,$F82),"Conciliado","Revisar"))))</f>
        <v/>
      </c>
    </row>
    <row r="83">
      <c r="A83" s="35" t="n"/>
      <c r="B83" s="36" t="n"/>
      <c r="C83" s="36" t="n"/>
      <c r="D83" s="37" t="n"/>
      <c r="E83" s="37" t="n"/>
      <c r="F83" s="30">
        <f>IF(AND($D83="",$E83=""),"",$E83-$D83)</f>
        <v/>
      </c>
      <c r="G83" s="31">
        <f>IF($A83="","",IF($A83&lt;MIN('Tipos de cambio'!$A$6:$A$605),"fuera de rango",IFERROR(LOOKUP($A83,'Tipos de cambio'!$A$6:$A$605,'Tipos de cambio'!$B$6:$B$605),"fuera de rango")))</f>
        <v/>
      </c>
      <c r="H83" s="32">
        <f>IF(OR($F83="",NOT(ISNUMBER($G83))),"",$F83*$G83)</f>
        <v/>
      </c>
      <c r="I83" s="33" t="n"/>
      <c r="J83" s="34">
        <f>IF($F83="","",IF($I83&lt;&gt;"",$I83,IF(COUNTIFS('Contabilidad'!$F$6:$F$405,$F83,'Contabilidad'!$A$6:$A$405,"&gt;="&amp;$A83-Instrucciones!$B$25,'Contabilidad'!$A$6:$A$405,"&lt;="&amp;$A83+Instrucciones!$B$25)=0,"Falta registrar",IF(COUNTIF($F$6:$F$405,$F83)&lt;=COUNTIF('Contabilidad'!$F$6:$F$405,$F83),"Conciliado","Revisar"))))</f>
        <v/>
      </c>
    </row>
    <row r="84">
      <c r="A84" s="35" t="n"/>
      <c r="B84" s="36" t="n"/>
      <c r="C84" s="36" t="n"/>
      <c r="D84" s="37" t="n"/>
      <c r="E84" s="37" t="n"/>
      <c r="F84" s="30">
        <f>IF(AND($D84="",$E84=""),"",$E84-$D84)</f>
        <v/>
      </c>
      <c r="G84" s="31">
        <f>IF($A84="","",IF($A84&lt;MIN('Tipos de cambio'!$A$6:$A$605),"fuera de rango",IFERROR(LOOKUP($A84,'Tipos de cambio'!$A$6:$A$605,'Tipos de cambio'!$B$6:$B$605),"fuera de rango")))</f>
        <v/>
      </c>
      <c r="H84" s="32">
        <f>IF(OR($F84="",NOT(ISNUMBER($G84))),"",$F84*$G84)</f>
        <v/>
      </c>
      <c r="I84" s="33" t="n"/>
      <c r="J84" s="34">
        <f>IF($F84="","",IF($I84&lt;&gt;"",$I84,IF(COUNTIFS('Contabilidad'!$F$6:$F$405,$F84,'Contabilidad'!$A$6:$A$405,"&gt;="&amp;$A84-Instrucciones!$B$25,'Contabilidad'!$A$6:$A$405,"&lt;="&amp;$A84+Instrucciones!$B$25)=0,"Falta registrar",IF(COUNTIF($F$6:$F$405,$F84)&lt;=COUNTIF('Contabilidad'!$F$6:$F$405,$F84),"Conciliado","Revisar"))))</f>
        <v/>
      </c>
    </row>
    <row r="85">
      <c r="A85" s="35" t="n"/>
      <c r="B85" s="36" t="n"/>
      <c r="C85" s="36" t="n"/>
      <c r="D85" s="37" t="n"/>
      <c r="E85" s="37" t="n"/>
      <c r="F85" s="30">
        <f>IF(AND($D85="",$E85=""),"",$E85-$D85)</f>
        <v/>
      </c>
      <c r="G85" s="31">
        <f>IF($A85="","",IF($A85&lt;MIN('Tipos de cambio'!$A$6:$A$605),"fuera de rango",IFERROR(LOOKUP($A85,'Tipos de cambio'!$A$6:$A$605,'Tipos de cambio'!$B$6:$B$605),"fuera de rango")))</f>
        <v/>
      </c>
      <c r="H85" s="32">
        <f>IF(OR($F85="",NOT(ISNUMBER($G85))),"",$F85*$G85)</f>
        <v/>
      </c>
      <c r="I85" s="33" t="n"/>
      <c r="J85" s="34">
        <f>IF($F85="","",IF($I85&lt;&gt;"",$I85,IF(COUNTIFS('Contabilidad'!$F$6:$F$405,$F85,'Contabilidad'!$A$6:$A$405,"&gt;="&amp;$A85-Instrucciones!$B$25,'Contabilidad'!$A$6:$A$405,"&lt;="&amp;$A85+Instrucciones!$B$25)=0,"Falta registrar",IF(COUNTIF($F$6:$F$405,$F85)&lt;=COUNTIF('Contabilidad'!$F$6:$F$405,$F85),"Conciliado","Revisar"))))</f>
        <v/>
      </c>
    </row>
    <row r="86">
      <c r="A86" s="35" t="n"/>
      <c r="B86" s="36" t="n"/>
      <c r="C86" s="36" t="n"/>
      <c r="D86" s="37" t="n"/>
      <c r="E86" s="37" t="n"/>
      <c r="F86" s="30">
        <f>IF(AND($D86="",$E86=""),"",$E86-$D86)</f>
        <v/>
      </c>
      <c r="G86" s="31">
        <f>IF($A86="","",IF($A86&lt;MIN('Tipos de cambio'!$A$6:$A$605),"fuera de rango",IFERROR(LOOKUP($A86,'Tipos de cambio'!$A$6:$A$605,'Tipos de cambio'!$B$6:$B$605),"fuera de rango")))</f>
        <v/>
      </c>
      <c r="H86" s="32">
        <f>IF(OR($F86="",NOT(ISNUMBER($G86))),"",$F86*$G86)</f>
        <v/>
      </c>
      <c r="I86" s="33" t="n"/>
      <c r="J86" s="34">
        <f>IF($F86="","",IF($I86&lt;&gt;"",$I86,IF(COUNTIFS('Contabilidad'!$F$6:$F$405,$F86,'Contabilidad'!$A$6:$A$405,"&gt;="&amp;$A86-Instrucciones!$B$25,'Contabilidad'!$A$6:$A$405,"&lt;="&amp;$A86+Instrucciones!$B$25)=0,"Falta registrar",IF(COUNTIF($F$6:$F$405,$F86)&lt;=COUNTIF('Contabilidad'!$F$6:$F$405,$F86),"Conciliado","Revisar"))))</f>
        <v/>
      </c>
    </row>
    <row r="87">
      <c r="A87" s="35" t="n"/>
      <c r="B87" s="36" t="n"/>
      <c r="C87" s="36" t="n"/>
      <c r="D87" s="37" t="n"/>
      <c r="E87" s="37" t="n"/>
      <c r="F87" s="30">
        <f>IF(AND($D87="",$E87=""),"",$E87-$D87)</f>
        <v/>
      </c>
      <c r="G87" s="31">
        <f>IF($A87="","",IF($A87&lt;MIN('Tipos de cambio'!$A$6:$A$605),"fuera de rango",IFERROR(LOOKUP($A87,'Tipos de cambio'!$A$6:$A$605,'Tipos de cambio'!$B$6:$B$605),"fuera de rango")))</f>
        <v/>
      </c>
      <c r="H87" s="32">
        <f>IF(OR($F87="",NOT(ISNUMBER($G87))),"",$F87*$G87)</f>
        <v/>
      </c>
      <c r="I87" s="33" t="n"/>
      <c r="J87" s="34">
        <f>IF($F87="","",IF($I87&lt;&gt;"",$I87,IF(COUNTIFS('Contabilidad'!$F$6:$F$405,$F87,'Contabilidad'!$A$6:$A$405,"&gt;="&amp;$A87-Instrucciones!$B$25,'Contabilidad'!$A$6:$A$405,"&lt;="&amp;$A87+Instrucciones!$B$25)=0,"Falta registrar",IF(COUNTIF($F$6:$F$405,$F87)&lt;=COUNTIF('Contabilidad'!$F$6:$F$405,$F87),"Conciliado","Revisar"))))</f>
        <v/>
      </c>
    </row>
    <row r="88">
      <c r="A88" s="35" t="n"/>
      <c r="B88" s="36" t="n"/>
      <c r="C88" s="36" t="n"/>
      <c r="D88" s="37" t="n"/>
      <c r="E88" s="37" t="n"/>
      <c r="F88" s="30">
        <f>IF(AND($D88="",$E88=""),"",$E88-$D88)</f>
        <v/>
      </c>
      <c r="G88" s="31">
        <f>IF($A88="","",IF($A88&lt;MIN('Tipos de cambio'!$A$6:$A$605),"fuera de rango",IFERROR(LOOKUP($A88,'Tipos de cambio'!$A$6:$A$605,'Tipos de cambio'!$B$6:$B$605),"fuera de rango")))</f>
        <v/>
      </c>
      <c r="H88" s="32">
        <f>IF(OR($F88="",NOT(ISNUMBER($G88))),"",$F88*$G88)</f>
        <v/>
      </c>
      <c r="I88" s="33" t="n"/>
      <c r="J88" s="34">
        <f>IF($F88="","",IF($I88&lt;&gt;"",$I88,IF(COUNTIFS('Contabilidad'!$F$6:$F$405,$F88,'Contabilidad'!$A$6:$A$405,"&gt;="&amp;$A88-Instrucciones!$B$25,'Contabilidad'!$A$6:$A$405,"&lt;="&amp;$A88+Instrucciones!$B$25)=0,"Falta registrar",IF(COUNTIF($F$6:$F$405,$F88)&lt;=COUNTIF('Contabilidad'!$F$6:$F$405,$F88),"Conciliado","Revisar"))))</f>
        <v/>
      </c>
    </row>
    <row r="89">
      <c r="A89" s="35" t="n"/>
      <c r="B89" s="36" t="n"/>
      <c r="C89" s="36" t="n"/>
      <c r="D89" s="37" t="n"/>
      <c r="E89" s="37" t="n"/>
      <c r="F89" s="30">
        <f>IF(AND($D89="",$E89=""),"",$E89-$D89)</f>
        <v/>
      </c>
      <c r="G89" s="31">
        <f>IF($A89="","",IF($A89&lt;MIN('Tipos de cambio'!$A$6:$A$605),"fuera de rango",IFERROR(LOOKUP($A89,'Tipos de cambio'!$A$6:$A$605,'Tipos de cambio'!$B$6:$B$605),"fuera de rango")))</f>
        <v/>
      </c>
      <c r="H89" s="32">
        <f>IF(OR($F89="",NOT(ISNUMBER($G89))),"",$F89*$G89)</f>
        <v/>
      </c>
      <c r="I89" s="33" t="n"/>
      <c r="J89" s="34">
        <f>IF($F89="","",IF($I89&lt;&gt;"",$I89,IF(COUNTIFS('Contabilidad'!$F$6:$F$405,$F89,'Contabilidad'!$A$6:$A$405,"&gt;="&amp;$A89-Instrucciones!$B$25,'Contabilidad'!$A$6:$A$405,"&lt;="&amp;$A89+Instrucciones!$B$25)=0,"Falta registrar",IF(COUNTIF($F$6:$F$405,$F89)&lt;=COUNTIF('Contabilidad'!$F$6:$F$405,$F89),"Conciliado","Revisar"))))</f>
        <v/>
      </c>
    </row>
    <row r="90">
      <c r="A90" s="35" t="n"/>
      <c r="B90" s="36" t="n"/>
      <c r="C90" s="36" t="n"/>
      <c r="D90" s="37" t="n"/>
      <c r="E90" s="37" t="n"/>
      <c r="F90" s="30">
        <f>IF(AND($D90="",$E90=""),"",$E90-$D90)</f>
        <v/>
      </c>
      <c r="G90" s="31">
        <f>IF($A90="","",IF($A90&lt;MIN('Tipos de cambio'!$A$6:$A$605),"fuera de rango",IFERROR(LOOKUP($A90,'Tipos de cambio'!$A$6:$A$605,'Tipos de cambio'!$B$6:$B$605),"fuera de rango")))</f>
        <v/>
      </c>
      <c r="H90" s="32">
        <f>IF(OR($F90="",NOT(ISNUMBER($G90))),"",$F90*$G90)</f>
        <v/>
      </c>
      <c r="I90" s="33" t="n"/>
      <c r="J90" s="34">
        <f>IF($F90="","",IF($I90&lt;&gt;"",$I90,IF(COUNTIFS('Contabilidad'!$F$6:$F$405,$F90,'Contabilidad'!$A$6:$A$405,"&gt;="&amp;$A90-Instrucciones!$B$25,'Contabilidad'!$A$6:$A$405,"&lt;="&amp;$A90+Instrucciones!$B$25)=0,"Falta registrar",IF(COUNTIF($F$6:$F$405,$F90)&lt;=COUNTIF('Contabilidad'!$F$6:$F$405,$F90),"Conciliado","Revisar"))))</f>
        <v/>
      </c>
    </row>
    <row r="91">
      <c r="A91" s="35" t="n"/>
      <c r="B91" s="36" t="n"/>
      <c r="C91" s="36" t="n"/>
      <c r="D91" s="37" t="n"/>
      <c r="E91" s="37" t="n"/>
      <c r="F91" s="30">
        <f>IF(AND($D91="",$E91=""),"",$E91-$D91)</f>
        <v/>
      </c>
      <c r="G91" s="31">
        <f>IF($A91="","",IF($A91&lt;MIN('Tipos de cambio'!$A$6:$A$605),"fuera de rango",IFERROR(LOOKUP($A91,'Tipos de cambio'!$A$6:$A$605,'Tipos de cambio'!$B$6:$B$605),"fuera de rango")))</f>
        <v/>
      </c>
      <c r="H91" s="32">
        <f>IF(OR($F91="",NOT(ISNUMBER($G91))),"",$F91*$G91)</f>
        <v/>
      </c>
      <c r="I91" s="33" t="n"/>
      <c r="J91" s="34">
        <f>IF($F91="","",IF($I91&lt;&gt;"",$I91,IF(COUNTIFS('Contabilidad'!$F$6:$F$405,$F91,'Contabilidad'!$A$6:$A$405,"&gt;="&amp;$A91-Instrucciones!$B$25,'Contabilidad'!$A$6:$A$405,"&lt;="&amp;$A91+Instrucciones!$B$25)=0,"Falta registrar",IF(COUNTIF($F$6:$F$405,$F91)&lt;=COUNTIF('Contabilidad'!$F$6:$F$405,$F91),"Conciliado","Revisar"))))</f>
        <v/>
      </c>
    </row>
    <row r="92">
      <c r="A92" s="35" t="n"/>
      <c r="B92" s="36" t="n"/>
      <c r="C92" s="36" t="n"/>
      <c r="D92" s="37" t="n"/>
      <c r="E92" s="37" t="n"/>
      <c r="F92" s="30">
        <f>IF(AND($D92="",$E92=""),"",$E92-$D92)</f>
        <v/>
      </c>
      <c r="G92" s="31">
        <f>IF($A92="","",IF($A92&lt;MIN('Tipos de cambio'!$A$6:$A$605),"fuera de rango",IFERROR(LOOKUP($A92,'Tipos de cambio'!$A$6:$A$605,'Tipos de cambio'!$B$6:$B$605),"fuera de rango")))</f>
        <v/>
      </c>
      <c r="H92" s="32">
        <f>IF(OR($F92="",NOT(ISNUMBER($G92))),"",$F92*$G92)</f>
        <v/>
      </c>
      <c r="I92" s="33" t="n"/>
      <c r="J92" s="34">
        <f>IF($F92="","",IF($I92&lt;&gt;"",$I92,IF(COUNTIFS('Contabilidad'!$F$6:$F$405,$F92,'Contabilidad'!$A$6:$A$405,"&gt;="&amp;$A92-Instrucciones!$B$25,'Contabilidad'!$A$6:$A$405,"&lt;="&amp;$A92+Instrucciones!$B$25)=0,"Falta registrar",IF(COUNTIF($F$6:$F$405,$F92)&lt;=COUNTIF('Contabilidad'!$F$6:$F$405,$F92),"Conciliado","Revisar"))))</f>
        <v/>
      </c>
    </row>
    <row r="93">
      <c r="A93" s="35" t="n"/>
      <c r="B93" s="36" t="n"/>
      <c r="C93" s="36" t="n"/>
      <c r="D93" s="37" t="n"/>
      <c r="E93" s="37" t="n"/>
      <c r="F93" s="30">
        <f>IF(AND($D93="",$E93=""),"",$E93-$D93)</f>
        <v/>
      </c>
      <c r="G93" s="31">
        <f>IF($A93="","",IF($A93&lt;MIN('Tipos de cambio'!$A$6:$A$605),"fuera de rango",IFERROR(LOOKUP($A93,'Tipos de cambio'!$A$6:$A$605,'Tipos de cambio'!$B$6:$B$605),"fuera de rango")))</f>
        <v/>
      </c>
      <c r="H93" s="32">
        <f>IF(OR($F93="",NOT(ISNUMBER($G93))),"",$F93*$G93)</f>
        <v/>
      </c>
      <c r="I93" s="33" t="n"/>
      <c r="J93" s="34">
        <f>IF($F93="","",IF($I93&lt;&gt;"",$I93,IF(COUNTIFS('Contabilidad'!$F$6:$F$405,$F93,'Contabilidad'!$A$6:$A$405,"&gt;="&amp;$A93-Instrucciones!$B$25,'Contabilidad'!$A$6:$A$405,"&lt;="&amp;$A93+Instrucciones!$B$25)=0,"Falta registrar",IF(COUNTIF($F$6:$F$405,$F93)&lt;=COUNTIF('Contabilidad'!$F$6:$F$405,$F93),"Conciliado","Revisar"))))</f>
        <v/>
      </c>
    </row>
    <row r="94">
      <c r="A94" s="35" t="n"/>
      <c r="B94" s="36" t="n"/>
      <c r="C94" s="36" t="n"/>
      <c r="D94" s="37" t="n"/>
      <c r="E94" s="37" t="n"/>
      <c r="F94" s="30">
        <f>IF(AND($D94="",$E94=""),"",$E94-$D94)</f>
        <v/>
      </c>
      <c r="G94" s="31">
        <f>IF($A94="","",IF($A94&lt;MIN('Tipos de cambio'!$A$6:$A$605),"fuera de rango",IFERROR(LOOKUP($A94,'Tipos de cambio'!$A$6:$A$605,'Tipos de cambio'!$B$6:$B$605),"fuera de rango")))</f>
        <v/>
      </c>
      <c r="H94" s="32">
        <f>IF(OR($F94="",NOT(ISNUMBER($G94))),"",$F94*$G94)</f>
        <v/>
      </c>
      <c r="I94" s="33" t="n"/>
      <c r="J94" s="34">
        <f>IF($F94="","",IF($I94&lt;&gt;"",$I94,IF(COUNTIFS('Contabilidad'!$F$6:$F$405,$F94,'Contabilidad'!$A$6:$A$405,"&gt;="&amp;$A94-Instrucciones!$B$25,'Contabilidad'!$A$6:$A$405,"&lt;="&amp;$A94+Instrucciones!$B$25)=0,"Falta registrar",IF(COUNTIF($F$6:$F$405,$F94)&lt;=COUNTIF('Contabilidad'!$F$6:$F$405,$F94),"Conciliado","Revisar"))))</f>
        <v/>
      </c>
    </row>
    <row r="95">
      <c r="A95" s="35" t="n"/>
      <c r="B95" s="36" t="n"/>
      <c r="C95" s="36" t="n"/>
      <c r="D95" s="37" t="n"/>
      <c r="E95" s="37" t="n"/>
      <c r="F95" s="30">
        <f>IF(AND($D95="",$E95=""),"",$E95-$D95)</f>
        <v/>
      </c>
      <c r="G95" s="31">
        <f>IF($A95="","",IF($A95&lt;MIN('Tipos de cambio'!$A$6:$A$605),"fuera de rango",IFERROR(LOOKUP($A95,'Tipos de cambio'!$A$6:$A$605,'Tipos de cambio'!$B$6:$B$605),"fuera de rango")))</f>
        <v/>
      </c>
      <c r="H95" s="32">
        <f>IF(OR($F95="",NOT(ISNUMBER($G95))),"",$F95*$G95)</f>
        <v/>
      </c>
      <c r="I95" s="33" t="n"/>
      <c r="J95" s="34">
        <f>IF($F95="","",IF($I95&lt;&gt;"",$I95,IF(COUNTIFS('Contabilidad'!$F$6:$F$405,$F95,'Contabilidad'!$A$6:$A$405,"&gt;="&amp;$A95-Instrucciones!$B$25,'Contabilidad'!$A$6:$A$405,"&lt;="&amp;$A95+Instrucciones!$B$25)=0,"Falta registrar",IF(COUNTIF($F$6:$F$405,$F95)&lt;=COUNTIF('Contabilidad'!$F$6:$F$405,$F95),"Conciliado","Revisar"))))</f>
        <v/>
      </c>
    </row>
    <row r="96">
      <c r="A96" s="35" t="n"/>
      <c r="B96" s="36" t="n"/>
      <c r="C96" s="36" t="n"/>
      <c r="D96" s="37" t="n"/>
      <c r="E96" s="37" t="n"/>
      <c r="F96" s="30">
        <f>IF(AND($D96="",$E96=""),"",$E96-$D96)</f>
        <v/>
      </c>
      <c r="G96" s="31">
        <f>IF($A96="","",IF($A96&lt;MIN('Tipos de cambio'!$A$6:$A$605),"fuera de rango",IFERROR(LOOKUP($A96,'Tipos de cambio'!$A$6:$A$605,'Tipos de cambio'!$B$6:$B$605),"fuera de rango")))</f>
        <v/>
      </c>
      <c r="H96" s="32">
        <f>IF(OR($F96="",NOT(ISNUMBER($G96))),"",$F96*$G96)</f>
        <v/>
      </c>
      <c r="I96" s="33" t="n"/>
      <c r="J96" s="34">
        <f>IF($F96="","",IF($I96&lt;&gt;"",$I96,IF(COUNTIFS('Contabilidad'!$F$6:$F$405,$F96,'Contabilidad'!$A$6:$A$405,"&gt;="&amp;$A96-Instrucciones!$B$25,'Contabilidad'!$A$6:$A$405,"&lt;="&amp;$A96+Instrucciones!$B$25)=0,"Falta registrar",IF(COUNTIF($F$6:$F$405,$F96)&lt;=COUNTIF('Contabilidad'!$F$6:$F$405,$F96),"Conciliado","Revisar"))))</f>
        <v/>
      </c>
    </row>
    <row r="97">
      <c r="A97" s="35" t="n"/>
      <c r="B97" s="36" t="n"/>
      <c r="C97" s="36" t="n"/>
      <c r="D97" s="37" t="n"/>
      <c r="E97" s="37" t="n"/>
      <c r="F97" s="30">
        <f>IF(AND($D97="",$E97=""),"",$E97-$D97)</f>
        <v/>
      </c>
      <c r="G97" s="31">
        <f>IF($A97="","",IF($A97&lt;MIN('Tipos de cambio'!$A$6:$A$605),"fuera de rango",IFERROR(LOOKUP($A97,'Tipos de cambio'!$A$6:$A$605,'Tipos de cambio'!$B$6:$B$605),"fuera de rango")))</f>
        <v/>
      </c>
      <c r="H97" s="32">
        <f>IF(OR($F97="",NOT(ISNUMBER($G97))),"",$F97*$G97)</f>
        <v/>
      </c>
      <c r="I97" s="33" t="n"/>
      <c r="J97" s="34">
        <f>IF($F97="","",IF($I97&lt;&gt;"",$I97,IF(COUNTIFS('Contabilidad'!$F$6:$F$405,$F97,'Contabilidad'!$A$6:$A$405,"&gt;="&amp;$A97-Instrucciones!$B$25,'Contabilidad'!$A$6:$A$405,"&lt;="&amp;$A97+Instrucciones!$B$25)=0,"Falta registrar",IF(COUNTIF($F$6:$F$405,$F97)&lt;=COUNTIF('Contabilidad'!$F$6:$F$405,$F97),"Conciliado","Revisar"))))</f>
        <v/>
      </c>
    </row>
    <row r="98">
      <c r="A98" s="35" t="n"/>
      <c r="B98" s="36" t="n"/>
      <c r="C98" s="36" t="n"/>
      <c r="D98" s="37" t="n"/>
      <c r="E98" s="37" t="n"/>
      <c r="F98" s="30">
        <f>IF(AND($D98="",$E98=""),"",$E98-$D98)</f>
        <v/>
      </c>
      <c r="G98" s="31">
        <f>IF($A98="","",IF($A98&lt;MIN('Tipos de cambio'!$A$6:$A$605),"fuera de rango",IFERROR(LOOKUP($A98,'Tipos de cambio'!$A$6:$A$605,'Tipos de cambio'!$B$6:$B$605),"fuera de rango")))</f>
        <v/>
      </c>
      <c r="H98" s="32">
        <f>IF(OR($F98="",NOT(ISNUMBER($G98))),"",$F98*$G98)</f>
        <v/>
      </c>
      <c r="I98" s="33" t="n"/>
      <c r="J98" s="34">
        <f>IF($F98="","",IF($I98&lt;&gt;"",$I98,IF(COUNTIFS('Contabilidad'!$F$6:$F$405,$F98,'Contabilidad'!$A$6:$A$405,"&gt;="&amp;$A98-Instrucciones!$B$25,'Contabilidad'!$A$6:$A$405,"&lt;="&amp;$A98+Instrucciones!$B$25)=0,"Falta registrar",IF(COUNTIF($F$6:$F$405,$F98)&lt;=COUNTIF('Contabilidad'!$F$6:$F$405,$F98),"Conciliado","Revisar"))))</f>
        <v/>
      </c>
    </row>
    <row r="99">
      <c r="A99" s="35" t="n"/>
      <c r="B99" s="36" t="n"/>
      <c r="C99" s="36" t="n"/>
      <c r="D99" s="37" t="n"/>
      <c r="E99" s="37" t="n"/>
      <c r="F99" s="30">
        <f>IF(AND($D99="",$E99=""),"",$E99-$D99)</f>
        <v/>
      </c>
      <c r="G99" s="31">
        <f>IF($A99="","",IF($A99&lt;MIN('Tipos de cambio'!$A$6:$A$605),"fuera de rango",IFERROR(LOOKUP($A99,'Tipos de cambio'!$A$6:$A$605,'Tipos de cambio'!$B$6:$B$605),"fuera de rango")))</f>
        <v/>
      </c>
      <c r="H99" s="32">
        <f>IF(OR($F99="",NOT(ISNUMBER($G99))),"",$F99*$G99)</f>
        <v/>
      </c>
      <c r="I99" s="33" t="n"/>
      <c r="J99" s="34">
        <f>IF($F99="","",IF($I99&lt;&gt;"",$I99,IF(COUNTIFS('Contabilidad'!$F$6:$F$405,$F99,'Contabilidad'!$A$6:$A$405,"&gt;="&amp;$A99-Instrucciones!$B$25,'Contabilidad'!$A$6:$A$405,"&lt;="&amp;$A99+Instrucciones!$B$25)=0,"Falta registrar",IF(COUNTIF($F$6:$F$405,$F99)&lt;=COUNTIF('Contabilidad'!$F$6:$F$405,$F99),"Conciliado","Revisar"))))</f>
        <v/>
      </c>
    </row>
    <row r="100">
      <c r="A100" s="35" t="n"/>
      <c r="B100" s="36" t="n"/>
      <c r="C100" s="36" t="n"/>
      <c r="D100" s="37" t="n"/>
      <c r="E100" s="37" t="n"/>
      <c r="F100" s="30">
        <f>IF(AND($D100="",$E100=""),"",$E100-$D100)</f>
        <v/>
      </c>
      <c r="G100" s="31">
        <f>IF($A100="","",IF($A100&lt;MIN('Tipos de cambio'!$A$6:$A$605),"fuera de rango",IFERROR(LOOKUP($A100,'Tipos de cambio'!$A$6:$A$605,'Tipos de cambio'!$B$6:$B$605),"fuera de rango")))</f>
        <v/>
      </c>
      <c r="H100" s="32">
        <f>IF(OR($F100="",NOT(ISNUMBER($G100))),"",$F100*$G100)</f>
        <v/>
      </c>
      <c r="I100" s="33" t="n"/>
      <c r="J100" s="34">
        <f>IF($F100="","",IF($I100&lt;&gt;"",$I100,IF(COUNTIFS('Contabilidad'!$F$6:$F$405,$F100,'Contabilidad'!$A$6:$A$405,"&gt;="&amp;$A100-Instrucciones!$B$25,'Contabilidad'!$A$6:$A$405,"&lt;="&amp;$A100+Instrucciones!$B$25)=0,"Falta registrar",IF(COUNTIF($F$6:$F$405,$F100)&lt;=COUNTIF('Contabilidad'!$F$6:$F$405,$F100),"Conciliado","Revisar"))))</f>
        <v/>
      </c>
    </row>
    <row r="101">
      <c r="A101" s="35" t="n"/>
      <c r="B101" s="36" t="n"/>
      <c r="C101" s="36" t="n"/>
      <c r="D101" s="37" t="n"/>
      <c r="E101" s="37" t="n"/>
      <c r="F101" s="30">
        <f>IF(AND($D101="",$E101=""),"",$E101-$D101)</f>
        <v/>
      </c>
      <c r="G101" s="31">
        <f>IF($A101="","",IF($A101&lt;MIN('Tipos de cambio'!$A$6:$A$605),"fuera de rango",IFERROR(LOOKUP($A101,'Tipos de cambio'!$A$6:$A$605,'Tipos de cambio'!$B$6:$B$605),"fuera de rango")))</f>
        <v/>
      </c>
      <c r="H101" s="32">
        <f>IF(OR($F101="",NOT(ISNUMBER($G101))),"",$F101*$G101)</f>
        <v/>
      </c>
      <c r="I101" s="33" t="n"/>
      <c r="J101" s="34">
        <f>IF($F101="","",IF($I101&lt;&gt;"",$I101,IF(COUNTIFS('Contabilidad'!$F$6:$F$405,$F101,'Contabilidad'!$A$6:$A$405,"&gt;="&amp;$A101-Instrucciones!$B$25,'Contabilidad'!$A$6:$A$405,"&lt;="&amp;$A101+Instrucciones!$B$25)=0,"Falta registrar",IF(COUNTIF($F$6:$F$405,$F101)&lt;=COUNTIF('Contabilidad'!$F$6:$F$405,$F101),"Conciliado","Revisar"))))</f>
        <v/>
      </c>
    </row>
    <row r="102">
      <c r="A102" s="35" t="n"/>
      <c r="B102" s="36" t="n"/>
      <c r="C102" s="36" t="n"/>
      <c r="D102" s="37" t="n"/>
      <c r="E102" s="37" t="n"/>
      <c r="F102" s="30">
        <f>IF(AND($D102="",$E102=""),"",$E102-$D102)</f>
        <v/>
      </c>
      <c r="G102" s="31">
        <f>IF($A102="","",IF($A102&lt;MIN('Tipos de cambio'!$A$6:$A$605),"fuera de rango",IFERROR(LOOKUP($A102,'Tipos de cambio'!$A$6:$A$605,'Tipos de cambio'!$B$6:$B$605),"fuera de rango")))</f>
        <v/>
      </c>
      <c r="H102" s="32">
        <f>IF(OR($F102="",NOT(ISNUMBER($G102))),"",$F102*$G102)</f>
        <v/>
      </c>
      <c r="I102" s="33" t="n"/>
      <c r="J102" s="34">
        <f>IF($F102="","",IF($I102&lt;&gt;"",$I102,IF(COUNTIFS('Contabilidad'!$F$6:$F$405,$F102,'Contabilidad'!$A$6:$A$405,"&gt;="&amp;$A102-Instrucciones!$B$25,'Contabilidad'!$A$6:$A$405,"&lt;="&amp;$A102+Instrucciones!$B$25)=0,"Falta registrar",IF(COUNTIF($F$6:$F$405,$F102)&lt;=COUNTIF('Contabilidad'!$F$6:$F$405,$F102),"Conciliado","Revisar"))))</f>
        <v/>
      </c>
    </row>
    <row r="103">
      <c r="A103" s="35" t="n"/>
      <c r="B103" s="36" t="n"/>
      <c r="C103" s="36" t="n"/>
      <c r="D103" s="37" t="n"/>
      <c r="E103" s="37" t="n"/>
      <c r="F103" s="30">
        <f>IF(AND($D103="",$E103=""),"",$E103-$D103)</f>
        <v/>
      </c>
      <c r="G103" s="31">
        <f>IF($A103="","",IF($A103&lt;MIN('Tipos de cambio'!$A$6:$A$605),"fuera de rango",IFERROR(LOOKUP($A103,'Tipos de cambio'!$A$6:$A$605,'Tipos de cambio'!$B$6:$B$605),"fuera de rango")))</f>
        <v/>
      </c>
      <c r="H103" s="32">
        <f>IF(OR($F103="",NOT(ISNUMBER($G103))),"",$F103*$G103)</f>
        <v/>
      </c>
      <c r="I103" s="33" t="n"/>
      <c r="J103" s="34">
        <f>IF($F103="","",IF($I103&lt;&gt;"",$I103,IF(COUNTIFS('Contabilidad'!$F$6:$F$405,$F103,'Contabilidad'!$A$6:$A$405,"&gt;="&amp;$A103-Instrucciones!$B$25,'Contabilidad'!$A$6:$A$405,"&lt;="&amp;$A103+Instrucciones!$B$25)=0,"Falta registrar",IF(COUNTIF($F$6:$F$405,$F103)&lt;=COUNTIF('Contabilidad'!$F$6:$F$405,$F103),"Conciliado","Revisar"))))</f>
        <v/>
      </c>
    </row>
    <row r="104">
      <c r="A104" s="35" t="n"/>
      <c r="B104" s="36" t="n"/>
      <c r="C104" s="36" t="n"/>
      <c r="D104" s="37" t="n"/>
      <c r="E104" s="37" t="n"/>
      <c r="F104" s="30">
        <f>IF(AND($D104="",$E104=""),"",$E104-$D104)</f>
        <v/>
      </c>
      <c r="G104" s="31">
        <f>IF($A104="","",IF($A104&lt;MIN('Tipos de cambio'!$A$6:$A$605),"fuera de rango",IFERROR(LOOKUP($A104,'Tipos de cambio'!$A$6:$A$605,'Tipos de cambio'!$B$6:$B$605),"fuera de rango")))</f>
        <v/>
      </c>
      <c r="H104" s="32">
        <f>IF(OR($F104="",NOT(ISNUMBER($G104))),"",$F104*$G104)</f>
        <v/>
      </c>
      <c r="I104" s="33" t="n"/>
      <c r="J104" s="34">
        <f>IF($F104="","",IF($I104&lt;&gt;"",$I104,IF(COUNTIFS('Contabilidad'!$F$6:$F$405,$F104,'Contabilidad'!$A$6:$A$405,"&gt;="&amp;$A104-Instrucciones!$B$25,'Contabilidad'!$A$6:$A$405,"&lt;="&amp;$A104+Instrucciones!$B$25)=0,"Falta registrar",IF(COUNTIF($F$6:$F$405,$F104)&lt;=COUNTIF('Contabilidad'!$F$6:$F$405,$F104),"Conciliado","Revisar"))))</f>
        <v/>
      </c>
    </row>
    <row r="105">
      <c r="A105" s="35" t="n"/>
      <c r="B105" s="36" t="n"/>
      <c r="C105" s="36" t="n"/>
      <c r="D105" s="37" t="n"/>
      <c r="E105" s="37" t="n"/>
      <c r="F105" s="30">
        <f>IF(AND($D105="",$E105=""),"",$E105-$D105)</f>
        <v/>
      </c>
      <c r="G105" s="31">
        <f>IF($A105="","",IF($A105&lt;MIN('Tipos de cambio'!$A$6:$A$605),"fuera de rango",IFERROR(LOOKUP($A105,'Tipos de cambio'!$A$6:$A$605,'Tipos de cambio'!$B$6:$B$605),"fuera de rango")))</f>
        <v/>
      </c>
      <c r="H105" s="32">
        <f>IF(OR($F105="",NOT(ISNUMBER($G105))),"",$F105*$G105)</f>
        <v/>
      </c>
      <c r="I105" s="33" t="n"/>
      <c r="J105" s="34">
        <f>IF($F105="","",IF($I105&lt;&gt;"",$I105,IF(COUNTIFS('Contabilidad'!$F$6:$F$405,$F105,'Contabilidad'!$A$6:$A$405,"&gt;="&amp;$A105-Instrucciones!$B$25,'Contabilidad'!$A$6:$A$405,"&lt;="&amp;$A105+Instrucciones!$B$25)=0,"Falta registrar",IF(COUNTIF($F$6:$F$405,$F105)&lt;=COUNTIF('Contabilidad'!$F$6:$F$405,$F105),"Conciliado","Revisar"))))</f>
        <v/>
      </c>
    </row>
    <row r="106">
      <c r="A106" s="35" t="n"/>
      <c r="B106" s="36" t="n"/>
      <c r="C106" s="36" t="n"/>
      <c r="D106" s="37" t="n"/>
      <c r="E106" s="37" t="n"/>
      <c r="F106" s="30">
        <f>IF(AND($D106="",$E106=""),"",$E106-$D106)</f>
        <v/>
      </c>
      <c r="G106" s="31">
        <f>IF($A106="","",IF($A106&lt;MIN('Tipos de cambio'!$A$6:$A$605),"fuera de rango",IFERROR(LOOKUP($A106,'Tipos de cambio'!$A$6:$A$605,'Tipos de cambio'!$B$6:$B$605),"fuera de rango")))</f>
        <v/>
      </c>
      <c r="H106" s="32">
        <f>IF(OR($F106="",NOT(ISNUMBER($G106))),"",$F106*$G106)</f>
        <v/>
      </c>
      <c r="I106" s="33" t="n"/>
      <c r="J106" s="34">
        <f>IF($F106="","",IF($I106&lt;&gt;"",$I106,IF(COUNTIFS('Contabilidad'!$F$6:$F$405,$F106,'Contabilidad'!$A$6:$A$405,"&gt;="&amp;$A106-Instrucciones!$B$25,'Contabilidad'!$A$6:$A$405,"&lt;="&amp;$A106+Instrucciones!$B$25)=0,"Falta registrar",IF(COUNTIF($F$6:$F$405,$F106)&lt;=COUNTIF('Contabilidad'!$F$6:$F$405,$F106),"Conciliado","Revisar"))))</f>
        <v/>
      </c>
    </row>
    <row r="107">
      <c r="A107" s="35" t="n"/>
      <c r="B107" s="36" t="n"/>
      <c r="C107" s="36" t="n"/>
      <c r="D107" s="37" t="n"/>
      <c r="E107" s="37" t="n"/>
      <c r="F107" s="30">
        <f>IF(AND($D107="",$E107=""),"",$E107-$D107)</f>
        <v/>
      </c>
      <c r="G107" s="31">
        <f>IF($A107="","",IF($A107&lt;MIN('Tipos de cambio'!$A$6:$A$605),"fuera de rango",IFERROR(LOOKUP($A107,'Tipos de cambio'!$A$6:$A$605,'Tipos de cambio'!$B$6:$B$605),"fuera de rango")))</f>
        <v/>
      </c>
      <c r="H107" s="32">
        <f>IF(OR($F107="",NOT(ISNUMBER($G107))),"",$F107*$G107)</f>
        <v/>
      </c>
      <c r="I107" s="33" t="n"/>
      <c r="J107" s="34">
        <f>IF($F107="","",IF($I107&lt;&gt;"",$I107,IF(COUNTIFS('Contabilidad'!$F$6:$F$405,$F107,'Contabilidad'!$A$6:$A$405,"&gt;="&amp;$A107-Instrucciones!$B$25,'Contabilidad'!$A$6:$A$405,"&lt;="&amp;$A107+Instrucciones!$B$25)=0,"Falta registrar",IF(COUNTIF($F$6:$F$405,$F107)&lt;=COUNTIF('Contabilidad'!$F$6:$F$405,$F107),"Conciliado","Revisar"))))</f>
        <v/>
      </c>
    </row>
    <row r="108">
      <c r="A108" s="35" t="n"/>
      <c r="B108" s="36" t="n"/>
      <c r="C108" s="36" t="n"/>
      <c r="D108" s="37" t="n"/>
      <c r="E108" s="37" t="n"/>
      <c r="F108" s="30">
        <f>IF(AND($D108="",$E108=""),"",$E108-$D108)</f>
        <v/>
      </c>
      <c r="G108" s="31">
        <f>IF($A108="","",IF($A108&lt;MIN('Tipos de cambio'!$A$6:$A$605),"fuera de rango",IFERROR(LOOKUP($A108,'Tipos de cambio'!$A$6:$A$605,'Tipos de cambio'!$B$6:$B$605),"fuera de rango")))</f>
        <v/>
      </c>
      <c r="H108" s="32">
        <f>IF(OR($F108="",NOT(ISNUMBER($G108))),"",$F108*$G108)</f>
        <v/>
      </c>
      <c r="I108" s="33" t="n"/>
      <c r="J108" s="34">
        <f>IF($F108="","",IF($I108&lt;&gt;"",$I108,IF(COUNTIFS('Contabilidad'!$F$6:$F$405,$F108,'Contabilidad'!$A$6:$A$405,"&gt;="&amp;$A108-Instrucciones!$B$25,'Contabilidad'!$A$6:$A$405,"&lt;="&amp;$A108+Instrucciones!$B$25)=0,"Falta registrar",IF(COUNTIF($F$6:$F$405,$F108)&lt;=COUNTIF('Contabilidad'!$F$6:$F$405,$F108),"Conciliado","Revisar"))))</f>
        <v/>
      </c>
    </row>
    <row r="109">
      <c r="A109" s="35" t="n"/>
      <c r="B109" s="36" t="n"/>
      <c r="C109" s="36" t="n"/>
      <c r="D109" s="37" t="n"/>
      <c r="E109" s="37" t="n"/>
      <c r="F109" s="30">
        <f>IF(AND($D109="",$E109=""),"",$E109-$D109)</f>
        <v/>
      </c>
      <c r="G109" s="31">
        <f>IF($A109="","",IF($A109&lt;MIN('Tipos de cambio'!$A$6:$A$605),"fuera de rango",IFERROR(LOOKUP($A109,'Tipos de cambio'!$A$6:$A$605,'Tipos de cambio'!$B$6:$B$605),"fuera de rango")))</f>
        <v/>
      </c>
      <c r="H109" s="32">
        <f>IF(OR($F109="",NOT(ISNUMBER($G109))),"",$F109*$G109)</f>
        <v/>
      </c>
      <c r="I109" s="33" t="n"/>
      <c r="J109" s="34">
        <f>IF($F109="","",IF($I109&lt;&gt;"",$I109,IF(COUNTIFS('Contabilidad'!$F$6:$F$405,$F109,'Contabilidad'!$A$6:$A$405,"&gt;="&amp;$A109-Instrucciones!$B$25,'Contabilidad'!$A$6:$A$405,"&lt;="&amp;$A109+Instrucciones!$B$25)=0,"Falta registrar",IF(COUNTIF($F$6:$F$405,$F109)&lt;=COUNTIF('Contabilidad'!$F$6:$F$405,$F109),"Conciliado","Revisar"))))</f>
        <v/>
      </c>
    </row>
    <row r="110">
      <c r="A110" s="35" t="n"/>
      <c r="B110" s="36" t="n"/>
      <c r="C110" s="36" t="n"/>
      <c r="D110" s="37" t="n"/>
      <c r="E110" s="37" t="n"/>
      <c r="F110" s="30">
        <f>IF(AND($D110="",$E110=""),"",$E110-$D110)</f>
        <v/>
      </c>
      <c r="G110" s="31">
        <f>IF($A110="","",IF($A110&lt;MIN('Tipos de cambio'!$A$6:$A$605),"fuera de rango",IFERROR(LOOKUP($A110,'Tipos de cambio'!$A$6:$A$605,'Tipos de cambio'!$B$6:$B$605),"fuera de rango")))</f>
        <v/>
      </c>
      <c r="H110" s="32">
        <f>IF(OR($F110="",NOT(ISNUMBER($G110))),"",$F110*$G110)</f>
        <v/>
      </c>
      <c r="I110" s="33" t="n"/>
      <c r="J110" s="34">
        <f>IF($F110="","",IF($I110&lt;&gt;"",$I110,IF(COUNTIFS('Contabilidad'!$F$6:$F$405,$F110,'Contabilidad'!$A$6:$A$405,"&gt;="&amp;$A110-Instrucciones!$B$25,'Contabilidad'!$A$6:$A$405,"&lt;="&amp;$A110+Instrucciones!$B$25)=0,"Falta registrar",IF(COUNTIF($F$6:$F$405,$F110)&lt;=COUNTIF('Contabilidad'!$F$6:$F$405,$F110),"Conciliado","Revisar"))))</f>
        <v/>
      </c>
    </row>
    <row r="111">
      <c r="A111" s="35" t="n"/>
      <c r="B111" s="36" t="n"/>
      <c r="C111" s="36" t="n"/>
      <c r="D111" s="37" t="n"/>
      <c r="E111" s="37" t="n"/>
      <c r="F111" s="30">
        <f>IF(AND($D111="",$E111=""),"",$E111-$D111)</f>
        <v/>
      </c>
      <c r="G111" s="31">
        <f>IF($A111="","",IF($A111&lt;MIN('Tipos de cambio'!$A$6:$A$605),"fuera de rango",IFERROR(LOOKUP($A111,'Tipos de cambio'!$A$6:$A$605,'Tipos de cambio'!$B$6:$B$605),"fuera de rango")))</f>
        <v/>
      </c>
      <c r="H111" s="32">
        <f>IF(OR($F111="",NOT(ISNUMBER($G111))),"",$F111*$G111)</f>
        <v/>
      </c>
      <c r="I111" s="33" t="n"/>
      <c r="J111" s="34">
        <f>IF($F111="","",IF($I111&lt;&gt;"",$I111,IF(COUNTIFS('Contabilidad'!$F$6:$F$405,$F111,'Contabilidad'!$A$6:$A$405,"&gt;="&amp;$A111-Instrucciones!$B$25,'Contabilidad'!$A$6:$A$405,"&lt;="&amp;$A111+Instrucciones!$B$25)=0,"Falta registrar",IF(COUNTIF($F$6:$F$405,$F111)&lt;=COUNTIF('Contabilidad'!$F$6:$F$405,$F111),"Conciliado","Revisar"))))</f>
        <v/>
      </c>
    </row>
    <row r="112">
      <c r="A112" s="35" t="n"/>
      <c r="B112" s="36" t="n"/>
      <c r="C112" s="36" t="n"/>
      <c r="D112" s="37" t="n"/>
      <c r="E112" s="37" t="n"/>
      <c r="F112" s="30">
        <f>IF(AND($D112="",$E112=""),"",$E112-$D112)</f>
        <v/>
      </c>
      <c r="G112" s="31">
        <f>IF($A112="","",IF($A112&lt;MIN('Tipos de cambio'!$A$6:$A$605),"fuera de rango",IFERROR(LOOKUP($A112,'Tipos de cambio'!$A$6:$A$605,'Tipos de cambio'!$B$6:$B$605),"fuera de rango")))</f>
        <v/>
      </c>
      <c r="H112" s="32">
        <f>IF(OR($F112="",NOT(ISNUMBER($G112))),"",$F112*$G112)</f>
        <v/>
      </c>
      <c r="I112" s="33" t="n"/>
      <c r="J112" s="34">
        <f>IF($F112="","",IF($I112&lt;&gt;"",$I112,IF(COUNTIFS('Contabilidad'!$F$6:$F$405,$F112,'Contabilidad'!$A$6:$A$405,"&gt;="&amp;$A112-Instrucciones!$B$25,'Contabilidad'!$A$6:$A$405,"&lt;="&amp;$A112+Instrucciones!$B$25)=0,"Falta registrar",IF(COUNTIF($F$6:$F$405,$F112)&lt;=COUNTIF('Contabilidad'!$F$6:$F$405,$F112),"Conciliado","Revisar"))))</f>
        <v/>
      </c>
    </row>
    <row r="113">
      <c r="A113" s="35" t="n"/>
      <c r="B113" s="36" t="n"/>
      <c r="C113" s="36" t="n"/>
      <c r="D113" s="37" t="n"/>
      <c r="E113" s="37" t="n"/>
      <c r="F113" s="30">
        <f>IF(AND($D113="",$E113=""),"",$E113-$D113)</f>
        <v/>
      </c>
      <c r="G113" s="31">
        <f>IF($A113="","",IF($A113&lt;MIN('Tipos de cambio'!$A$6:$A$605),"fuera de rango",IFERROR(LOOKUP($A113,'Tipos de cambio'!$A$6:$A$605,'Tipos de cambio'!$B$6:$B$605),"fuera de rango")))</f>
        <v/>
      </c>
      <c r="H113" s="32">
        <f>IF(OR($F113="",NOT(ISNUMBER($G113))),"",$F113*$G113)</f>
        <v/>
      </c>
      <c r="I113" s="33" t="n"/>
      <c r="J113" s="34">
        <f>IF($F113="","",IF($I113&lt;&gt;"",$I113,IF(COUNTIFS('Contabilidad'!$F$6:$F$405,$F113,'Contabilidad'!$A$6:$A$405,"&gt;="&amp;$A113-Instrucciones!$B$25,'Contabilidad'!$A$6:$A$405,"&lt;="&amp;$A113+Instrucciones!$B$25)=0,"Falta registrar",IF(COUNTIF($F$6:$F$405,$F113)&lt;=COUNTIF('Contabilidad'!$F$6:$F$405,$F113),"Conciliado","Revisar"))))</f>
        <v/>
      </c>
    </row>
    <row r="114">
      <c r="A114" s="35" t="n"/>
      <c r="B114" s="36" t="n"/>
      <c r="C114" s="36" t="n"/>
      <c r="D114" s="37" t="n"/>
      <c r="E114" s="37" t="n"/>
      <c r="F114" s="30">
        <f>IF(AND($D114="",$E114=""),"",$E114-$D114)</f>
        <v/>
      </c>
      <c r="G114" s="31">
        <f>IF($A114="","",IF($A114&lt;MIN('Tipos de cambio'!$A$6:$A$605),"fuera de rango",IFERROR(LOOKUP($A114,'Tipos de cambio'!$A$6:$A$605,'Tipos de cambio'!$B$6:$B$605),"fuera de rango")))</f>
        <v/>
      </c>
      <c r="H114" s="32">
        <f>IF(OR($F114="",NOT(ISNUMBER($G114))),"",$F114*$G114)</f>
        <v/>
      </c>
      <c r="I114" s="33" t="n"/>
      <c r="J114" s="34">
        <f>IF($F114="","",IF($I114&lt;&gt;"",$I114,IF(COUNTIFS('Contabilidad'!$F$6:$F$405,$F114,'Contabilidad'!$A$6:$A$405,"&gt;="&amp;$A114-Instrucciones!$B$25,'Contabilidad'!$A$6:$A$405,"&lt;="&amp;$A114+Instrucciones!$B$25)=0,"Falta registrar",IF(COUNTIF($F$6:$F$405,$F114)&lt;=COUNTIF('Contabilidad'!$F$6:$F$405,$F114),"Conciliado","Revisar"))))</f>
        <v/>
      </c>
    </row>
    <row r="115">
      <c r="A115" s="35" t="n"/>
      <c r="B115" s="36" t="n"/>
      <c r="C115" s="36" t="n"/>
      <c r="D115" s="37" t="n"/>
      <c r="E115" s="37" t="n"/>
      <c r="F115" s="30">
        <f>IF(AND($D115="",$E115=""),"",$E115-$D115)</f>
        <v/>
      </c>
      <c r="G115" s="31">
        <f>IF($A115="","",IF($A115&lt;MIN('Tipos de cambio'!$A$6:$A$605),"fuera de rango",IFERROR(LOOKUP($A115,'Tipos de cambio'!$A$6:$A$605,'Tipos de cambio'!$B$6:$B$605),"fuera de rango")))</f>
        <v/>
      </c>
      <c r="H115" s="32">
        <f>IF(OR($F115="",NOT(ISNUMBER($G115))),"",$F115*$G115)</f>
        <v/>
      </c>
      <c r="I115" s="33" t="n"/>
      <c r="J115" s="34">
        <f>IF($F115="","",IF($I115&lt;&gt;"",$I115,IF(COUNTIFS('Contabilidad'!$F$6:$F$405,$F115,'Contabilidad'!$A$6:$A$405,"&gt;="&amp;$A115-Instrucciones!$B$25,'Contabilidad'!$A$6:$A$405,"&lt;="&amp;$A115+Instrucciones!$B$25)=0,"Falta registrar",IF(COUNTIF($F$6:$F$405,$F115)&lt;=COUNTIF('Contabilidad'!$F$6:$F$405,$F115),"Conciliado","Revisar"))))</f>
        <v/>
      </c>
    </row>
    <row r="116">
      <c r="A116" s="35" t="n"/>
      <c r="B116" s="36" t="n"/>
      <c r="C116" s="36" t="n"/>
      <c r="D116" s="37" t="n"/>
      <c r="E116" s="37" t="n"/>
      <c r="F116" s="30">
        <f>IF(AND($D116="",$E116=""),"",$E116-$D116)</f>
        <v/>
      </c>
      <c r="G116" s="31">
        <f>IF($A116="","",IF($A116&lt;MIN('Tipos de cambio'!$A$6:$A$605),"fuera de rango",IFERROR(LOOKUP($A116,'Tipos de cambio'!$A$6:$A$605,'Tipos de cambio'!$B$6:$B$605),"fuera de rango")))</f>
        <v/>
      </c>
      <c r="H116" s="32">
        <f>IF(OR($F116="",NOT(ISNUMBER($G116))),"",$F116*$G116)</f>
        <v/>
      </c>
      <c r="I116" s="33" t="n"/>
      <c r="J116" s="34">
        <f>IF($F116="","",IF($I116&lt;&gt;"",$I116,IF(COUNTIFS('Contabilidad'!$F$6:$F$405,$F116,'Contabilidad'!$A$6:$A$405,"&gt;="&amp;$A116-Instrucciones!$B$25,'Contabilidad'!$A$6:$A$405,"&lt;="&amp;$A116+Instrucciones!$B$25)=0,"Falta registrar",IF(COUNTIF($F$6:$F$405,$F116)&lt;=COUNTIF('Contabilidad'!$F$6:$F$405,$F116),"Conciliado","Revisar"))))</f>
        <v/>
      </c>
    </row>
    <row r="117">
      <c r="A117" s="35" t="n"/>
      <c r="B117" s="36" t="n"/>
      <c r="C117" s="36" t="n"/>
      <c r="D117" s="37" t="n"/>
      <c r="E117" s="37" t="n"/>
      <c r="F117" s="30">
        <f>IF(AND($D117="",$E117=""),"",$E117-$D117)</f>
        <v/>
      </c>
      <c r="G117" s="31">
        <f>IF($A117="","",IF($A117&lt;MIN('Tipos de cambio'!$A$6:$A$605),"fuera de rango",IFERROR(LOOKUP($A117,'Tipos de cambio'!$A$6:$A$605,'Tipos de cambio'!$B$6:$B$605),"fuera de rango")))</f>
        <v/>
      </c>
      <c r="H117" s="32">
        <f>IF(OR($F117="",NOT(ISNUMBER($G117))),"",$F117*$G117)</f>
        <v/>
      </c>
      <c r="I117" s="33" t="n"/>
      <c r="J117" s="34">
        <f>IF($F117="","",IF($I117&lt;&gt;"",$I117,IF(COUNTIFS('Contabilidad'!$F$6:$F$405,$F117,'Contabilidad'!$A$6:$A$405,"&gt;="&amp;$A117-Instrucciones!$B$25,'Contabilidad'!$A$6:$A$405,"&lt;="&amp;$A117+Instrucciones!$B$25)=0,"Falta registrar",IF(COUNTIF($F$6:$F$405,$F117)&lt;=COUNTIF('Contabilidad'!$F$6:$F$405,$F117),"Conciliado","Revisar"))))</f>
        <v/>
      </c>
    </row>
    <row r="118">
      <c r="A118" s="35" t="n"/>
      <c r="B118" s="36" t="n"/>
      <c r="C118" s="36" t="n"/>
      <c r="D118" s="37" t="n"/>
      <c r="E118" s="37" t="n"/>
      <c r="F118" s="30">
        <f>IF(AND($D118="",$E118=""),"",$E118-$D118)</f>
        <v/>
      </c>
      <c r="G118" s="31">
        <f>IF($A118="","",IF($A118&lt;MIN('Tipos de cambio'!$A$6:$A$605),"fuera de rango",IFERROR(LOOKUP($A118,'Tipos de cambio'!$A$6:$A$605,'Tipos de cambio'!$B$6:$B$605),"fuera de rango")))</f>
        <v/>
      </c>
      <c r="H118" s="32">
        <f>IF(OR($F118="",NOT(ISNUMBER($G118))),"",$F118*$G118)</f>
        <v/>
      </c>
      <c r="I118" s="33" t="n"/>
      <c r="J118" s="34">
        <f>IF($F118="","",IF($I118&lt;&gt;"",$I118,IF(COUNTIFS('Contabilidad'!$F$6:$F$405,$F118,'Contabilidad'!$A$6:$A$405,"&gt;="&amp;$A118-Instrucciones!$B$25,'Contabilidad'!$A$6:$A$405,"&lt;="&amp;$A118+Instrucciones!$B$25)=0,"Falta registrar",IF(COUNTIF($F$6:$F$405,$F118)&lt;=COUNTIF('Contabilidad'!$F$6:$F$405,$F118),"Conciliado","Revisar"))))</f>
        <v/>
      </c>
    </row>
    <row r="119">
      <c r="A119" s="35" t="n"/>
      <c r="B119" s="36" t="n"/>
      <c r="C119" s="36" t="n"/>
      <c r="D119" s="37" t="n"/>
      <c r="E119" s="37" t="n"/>
      <c r="F119" s="30">
        <f>IF(AND($D119="",$E119=""),"",$E119-$D119)</f>
        <v/>
      </c>
      <c r="G119" s="31">
        <f>IF($A119="","",IF($A119&lt;MIN('Tipos de cambio'!$A$6:$A$605),"fuera de rango",IFERROR(LOOKUP($A119,'Tipos de cambio'!$A$6:$A$605,'Tipos de cambio'!$B$6:$B$605),"fuera de rango")))</f>
        <v/>
      </c>
      <c r="H119" s="32">
        <f>IF(OR($F119="",NOT(ISNUMBER($G119))),"",$F119*$G119)</f>
        <v/>
      </c>
      <c r="I119" s="33" t="n"/>
      <c r="J119" s="34">
        <f>IF($F119="","",IF($I119&lt;&gt;"",$I119,IF(COUNTIFS('Contabilidad'!$F$6:$F$405,$F119,'Contabilidad'!$A$6:$A$405,"&gt;="&amp;$A119-Instrucciones!$B$25,'Contabilidad'!$A$6:$A$405,"&lt;="&amp;$A119+Instrucciones!$B$25)=0,"Falta registrar",IF(COUNTIF($F$6:$F$405,$F119)&lt;=COUNTIF('Contabilidad'!$F$6:$F$405,$F119),"Conciliado","Revisar"))))</f>
        <v/>
      </c>
    </row>
    <row r="120">
      <c r="A120" s="35" t="n"/>
      <c r="B120" s="36" t="n"/>
      <c r="C120" s="36" t="n"/>
      <c r="D120" s="37" t="n"/>
      <c r="E120" s="37" t="n"/>
      <c r="F120" s="30">
        <f>IF(AND($D120="",$E120=""),"",$E120-$D120)</f>
        <v/>
      </c>
      <c r="G120" s="31">
        <f>IF($A120="","",IF($A120&lt;MIN('Tipos de cambio'!$A$6:$A$605),"fuera de rango",IFERROR(LOOKUP($A120,'Tipos de cambio'!$A$6:$A$605,'Tipos de cambio'!$B$6:$B$605),"fuera de rango")))</f>
        <v/>
      </c>
      <c r="H120" s="32">
        <f>IF(OR($F120="",NOT(ISNUMBER($G120))),"",$F120*$G120)</f>
        <v/>
      </c>
      <c r="I120" s="33" t="n"/>
      <c r="J120" s="34">
        <f>IF($F120="","",IF($I120&lt;&gt;"",$I120,IF(COUNTIFS('Contabilidad'!$F$6:$F$405,$F120,'Contabilidad'!$A$6:$A$405,"&gt;="&amp;$A120-Instrucciones!$B$25,'Contabilidad'!$A$6:$A$405,"&lt;="&amp;$A120+Instrucciones!$B$25)=0,"Falta registrar",IF(COUNTIF($F$6:$F$405,$F120)&lt;=COUNTIF('Contabilidad'!$F$6:$F$405,$F120),"Conciliado","Revisar"))))</f>
        <v/>
      </c>
    </row>
    <row r="121">
      <c r="A121" s="35" t="n"/>
      <c r="B121" s="36" t="n"/>
      <c r="C121" s="36" t="n"/>
      <c r="D121" s="37" t="n"/>
      <c r="E121" s="37" t="n"/>
      <c r="F121" s="30">
        <f>IF(AND($D121="",$E121=""),"",$E121-$D121)</f>
        <v/>
      </c>
      <c r="G121" s="31">
        <f>IF($A121="","",IF($A121&lt;MIN('Tipos de cambio'!$A$6:$A$605),"fuera de rango",IFERROR(LOOKUP($A121,'Tipos de cambio'!$A$6:$A$605,'Tipos de cambio'!$B$6:$B$605),"fuera de rango")))</f>
        <v/>
      </c>
      <c r="H121" s="32">
        <f>IF(OR($F121="",NOT(ISNUMBER($G121))),"",$F121*$G121)</f>
        <v/>
      </c>
      <c r="I121" s="33" t="n"/>
      <c r="J121" s="34">
        <f>IF($F121="","",IF($I121&lt;&gt;"",$I121,IF(COUNTIFS('Contabilidad'!$F$6:$F$405,$F121,'Contabilidad'!$A$6:$A$405,"&gt;="&amp;$A121-Instrucciones!$B$25,'Contabilidad'!$A$6:$A$405,"&lt;="&amp;$A121+Instrucciones!$B$25)=0,"Falta registrar",IF(COUNTIF($F$6:$F$405,$F121)&lt;=COUNTIF('Contabilidad'!$F$6:$F$405,$F121),"Conciliado","Revisar"))))</f>
        <v/>
      </c>
    </row>
    <row r="122">
      <c r="A122" s="35" t="n"/>
      <c r="B122" s="36" t="n"/>
      <c r="C122" s="36" t="n"/>
      <c r="D122" s="37" t="n"/>
      <c r="E122" s="37" t="n"/>
      <c r="F122" s="30">
        <f>IF(AND($D122="",$E122=""),"",$E122-$D122)</f>
        <v/>
      </c>
      <c r="G122" s="31">
        <f>IF($A122="","",IF($A122&lt;MIN('Tipos de cambio'!$A$6:$A$605),"fuera de rango",IFERROR(LOOKUP($A122,'Tipos de cambio'!$A$6:$A$605,'Tipos de cambio'!$B$6:$B$605),"fuera de rango")))</f>
        <v/>
      </c>
      <c r="H122" s="32">
        <f>IF(OR($F122="",NOT(ISNUMBER($G122))),"",$F122*$G122)</f>
        <v/>
      </c>
      <c r="I122" s="33" t="n"/>
      <c r="J122" s="34">
        <f>IF($F122="","",IF($I122&lt;&gt;"",$I122,IF(COUNTIFS('Contabilidad'!$F$6:$F$405,$F122,'Contabilidad'!$A$6:$A$405,"&gt;="&amp;$A122-Instrucciones!$B$25,'Contabilidad'!$A$6:$A$405,"&lt;="&amp;$A122+Instrucciones!$B$25)=0,"Falta registrar",IF(COUNTIF($F$6:$F$405,$F122)&lt;=COUNTIF('Contabilidad'!$F$6:$F$405,$F122),"Conciliado","Revisar"))))</f>
        <v/>
      </c>
    </row>
    <row r="123">
      <c r="A123" s="35" t="n"/>
      <c r="B123" s="36" t="n"/>
      <c r="C123" s="36" t="n"/>
      <c r="D123" s="37" t="n"/>
      <c r="E123" s="37" t="n"/>
      <c r="F123" s="30">
        <f>IF(AND($D123="",$E123=""),"",$E123-$D123)</f>
        <v/>
      </c>
      <c r="G123" s="31">
        <f>IF($A123="","",IF($A123&lt;MIN('Tipos de cambio'!$A$6:$A$605),"fuera de rango",IFERROR(LOOKUP($A123,'Tipos de cambio'!$A$6:$A$605,'Tipos de cambio'!$B$6:$B$605),"fuera de rango")))</f>
        <v/>
      </c>
      <c r="H123" s="32">
        <f>IF(OR($F123="",NOT(ISNUMBER($G123))),"",$F123*$G123)</f>
        <v/>
      </c>
      <c r="I123" s="33" t="n"/>
      <c r="J123" s="34">
        <f>IF($F123="","",IF($I123&lt;&gt;"",$I123,IF(COUNTIFS('Contabilidad'!$F$6:$F$405,$F123,'Contabilidad'!$A$6:$A$405,"&gt;="&amp;$A123-Instrucciones!$B$25,'Contabilidad'!$A$6:$A$405,"&lt;="&amp;$A123+Instrucciones!$B$25)=0,"Falta registrar",IF(COUNTIF($F$6:$F$405,$F123)&lt;=COUNTIF('Contabilidad'!$F$6:$F$405,$F123),"Conciliado","Revisar"))))</f>
        <v/>
      </c>
    </row>
    <row r="124">
      <c r="A124" s="35" t="n"/>
      <c r="B124" s="36" t="n"/>
      <c r="C124" s="36" t="n"/>
      <c r="D124" s="37" t="n"/>
      <c r="E124" s="37" t="n"/>
      <c r="F124" s="30">
        <f>IF(AND($D124="",$E124=""),"",$E124-$D124)</f>
        <v/>
      </c>
      <c r="G124" s="31">
        <f>IF($A124="","",IF($A124&lt;MIN('Tipos de cambio'!$A$6:$A$605),"fuera de rango",IFERROR(LOOKUP($A124,'Tipos de cambio'!$A$6:$A$605,'Tipos de cambio'!$B$6:$B$605),"fuera de rango")))</f>
        <v/>
      </c>
      <c r="H124" s="32">
        <f>IF(OR($F124="",NOT(ISNUMBER($G124))),"",$F124*$G124)</f>
        <v/>
      </c>
      <c r="I124" s="33" t="n"/>
      <c r="J124" s="34">
        <f>IF($F124="","",IF($I124&lt;&gt;"",$I124,IF(COUNTIFS('Contabilidad'!$F$6:$F$405,$F124,'Contabilidad'!$A$6:$A$405,"&gt;="&amp;$A124-Instrucciones!$B$25,'Contabilidad'!$A$6:$A$405,"&lt;="&amp;$A124+Instrucciones!$B$25)=0,"Falta registrar",IF(COUNTIF($F$6:$F$405,$F124)&lt;=COUNTIF('Contabilidad'!$F$6:$F$405,$F124),"Conciliado","Revisar"))))</f>
        <v/>
      </c>
    </row>
    <row r="125">
      <c r="A125" s="35" t="n"/>
      <c r="B125" s="36" t="n"/>
      <c r="C125" s="36" t="n"/>
      <c r="D125" s="37" t="n"/>
      <c r="E125" s="37" t="n"/>
      <c r="F125" s="30">
        <f>IF(AND($D125="",$E125=""),"",$E125-$D125)</f>
        <v/>
      </c>
      <c r="G125" s="31">
        <f>IF($A125="","",IF($A125&lt;MIN('Tipos de cambio'!$A$6:$A$605),"fuera de rango",IFERROR(LOOKUP($A125,'Tipos de cambio'!$A$6:$A$605,'Tipos de cambio'!$B$6:$B$605),"fuera de rango")))</f>
        <v/>
      </c>
      <c r="H125" s="32">
        <f>IF(OR($F125="",NOT(ISNUMBER($G125))),"",$F125*$G125)</f>
        <v/>
      </c>
      <c r="I125" s="33" t="n"/>
      <c r="J125" s="34">
        <f>IF($F125="","",IF($I125&lt;&gt;"",$I125,IF(COUNTIFS('Contabilidad'!$F$6:$F$405,$F125,'Contabilidad'!$A$6:$A$405,"&gt;="&amp;$A125-Instrucciones!$B$25,'Contabilidad'!$A$6:$A$405,"&lt;="&amp;$A125+Instrucciones!$B$25)=0,"Falta registrar",IF(COUNTIF($F$6:$F$405,$F125)&lt;=COUNTIF('Contabilidad'!$F$6:$F$405,$F125),"Conciliado","Revisar"))))</f>
        <v/>
      </c>
    </row>
    <row r="126">
      <c r="A126" s="35" t="n"/>
      <c r="B126" s="36" t="n"/>
      <c r="C126" s="36" t="n"/>
      <c r="D126" s="37" t="n"/>
      <c r="E126" s="37" t="n"/>
      <c r="F126" s="30">
        <f>IF(AND($D126="",$E126=""),"",$E126-$D126)</f>
        <v/>
      </c>
      <c r="G126" s="31">
        <f>IF($A126="","",IF($A126&lt;MIN('Tipos de cambio'!$A$6:$A$605),"fuera de rango",IFERROR(LOOKUP($A126,'Tipos de cambio'!$A$6:$A$605,'Tipos de cambio'!$B$6:$B$605),"fuera de rango")))</f>
        <v/>
      </c>
      <c r="H126" s="32">
        <f>IF(OR($F126="",NOT(ISNUMBER($G126))),"",$F126*$G126)</f>
        <v/>
      </c>
      <c r="I126" s="33" t="n"/>
      <c r="J126" s="34">
        <f>IF($F126="","",IF($I126&lt;&gt;"",$I126,IF(COUNTIFS('Contabilidad'!$F$6:$F$405,$F126,'Contabilidad'!$A$6:$A$405,"&gt;="&amp;$A126-Instrucciones!$B$25,'Contabilidad'!$A$6:$A$405,"&lt;="&amp;$A126+Instrucciones!$B$25)=0,"Falta registrar",IF(COUNTIF($F$6:$F$405,$F126)&lt;=COUNTIF('Contabilidad'!$F$6:$F$405,$F126),"Conciliado","Revisar"))))</f>
        <v/>
      </c>
    </row>
    <row r="127">
      <c r="A127" s="35" t="n"/>
      <c r="B127" s="36" t="n"/>
      <c r="C127" s="36" t="n"/>
      <c r="D127" s="37" t="n"/>
      <c r="E127" s="37" t="n"/>
      <c r="F127" s="30">
        <f>IF(AND($D127="",$E127=""),"",$E127-$D127)</f>
        <v/>
      </c>
      <c r="G127" s="31">
        <f>IF($A127="","",IF($A127&lt;MIN('Tipos de cambio'!$A$6:$A$605),"fuera de rango",IFERROR(LOOKUP($A127,'Tipos de cambio'!$A$6:$A$605,'Tipos de cambio'!$B$6:$B$605),"fuera de rango")))</f>
        <v/>
      </c>
      <c r="H127" s="32">
        <f>IF(OR($F127="",NOT(ISNUMBER($G127))),"",$F127*$G127)</f>
        <v/>
      </c>
      <c r="I127" s="33" t="n"/>
      <c r="J127" s="34">
        <f>IF($F127="","",IF($I127&lt;&gt;"",$I127,IF(COUNTIFS('Contabilidad'!$F$6:$F$405,$F127,'Contabilidad'!$A$6:$A$405,"&gt;="&amp;$A127-Instrucciones!$B$25,'Contabilidad'!$A$6:$A$405,"&lt;="&amp;$A127+Instrucciones!$B$25)=0,"Falta registrar",IF(COUNTIF($F$6:$F$405,$F127)&lt;=COUNTIF('Contabilidad'!$F$6:$F$405,$F127),"Conciliado","Revisar"))))</f>
        <v/>
      </c>
    </row>
    <row r="128">
      <c r="A128" s="35" t="n"/>
      <c r="B128" s="36" t="n"/>
      <c r="C128" s="36" t="n"/>
      <c r="D128" s="37" t="n"/>
      <c r="E128" s="37" t="n"/>
      <c r="F128" s="30">
        <f>IF(AND($D128="",$E128=""),"",$E128-$D128)</f>
        <v/>
      </c>
      <c r="G128" s="31">
        <f>IF($A128="","",IF($A128&lt;MIN('Tipos de cambio'!$A$6:$A$605),"fuera de rango",IFERROR(LOOKUP($A128,'Tipos de cambio'!$A$6:$A$605,'Tipos de cambio'!$B$6:$B$605),"fuera de rango")))</f>
        <v/>
      </c>
      <c r="H128" s="32">
        <f>IF(OR($F128="",NOT(ISNUMBER($G128))),"",$F128*$G128)</f>
        <v/>
      </c>
      <c r="I128" s="33" t="n"/>
      <c r="J128" s="34">
        <f>IF($F128="","",IF($I128&lt;&gt;"",$I128,IF(COUNTIFS('Contabilidad'!$F$6:$F$405,$F128,'Contabilidad'!$A$6:$A$405,"&gt;="&amp;$A128-Instrucciones!$B$25,'Contabilidad'!$A$6:$A$405,"&lt;="&amp;$A128+Instrucciones!$B$25)=0,"Falta registrar",IF(COUNTIF($F$6:$F$405,$F128)&lt;=COUNTIF('Contabilidad'!$F$6:$F$405,$F128),"Conciliado","Revisar"))))</f>
        <v/>
      </c>
    </row>
    <row r="129">
      <c r="A129" s="35" t="n"/>
      <c r="B129" s="36" t="n"/>
      <c r="C129" s="36" t="n"/>
      <c r="D129" s="37" t="n"/>
      <c r="E129" s="37" t="n"/>
      <c r="F129" s="30">
        <f>IF(AND($D129="",$E129=""),"",$E129-$D129)</f>
        <v/>
      </c>
      <c r="G129" s="31">
        <f>IF($A129="","",IF($A129&lt;MIN('Tipos de cambio'!$A$6:$A$605),"fuera de rango",IFERROR(LOOKUP($A129,'Tipos de cambio'!$A$6:$A$605,'Tipos de cambio'!$B$6:$B$605),"fuera de rango")))</f>
        <v/>
      </c>
      <c r="H129" s="32">
        <f>IF(OR($F129="",NOT(ISNUMBER($G129))),"",$F129*$G129)</f>
        <v/>
      </c>
      <c r="I129" s="33" t="n"/>
      <c r="J129" s="34">
        <f>IF($F129="","",IF($I129&lt;&gt;"",$I129,IF(COUNTIFS('Contabilidad'!$F$6:$F$405,$F129,'Contabilidad'!$A$6:$A$405,"&gt;="&amp;$A129-Instrucciones!$B$25,'Contabilidad'!$A$6:$A$405,"&lt;="&amp;$A129+Instrucciones!$B$25)=0,"Falta registrar",IF(COUNTIF($F$6:$F$405,$F129)&lt;=COUNTIF('Contabilidad'!$F$6:$F$405,$F129),"Conciliado","Revisar"))))</f>
        <v/>
      </c>
    </row>
    <row r="130">
      <c r="A130" s="35" t="n"/>
      <c r="B130" s="36" t="n"/>
      <c r="C130" s="36" t="n"/>
      <c r="D130" s="37" t="n"/>
      <c r="E130" s="37" t="n"/>
      <c r="F130" s="30">
        <f>IF(AND($D130="",$E130=""),"",$E130-$D130)</f>
        <v/>
      </c>
      <c r="G130" s="31">
        <f>IF($A130="","",IF($A130&lt;MIN('Tipos de cambio'!$A$6:$A$605),"fuera de rango",IFERROR(LOOKUP($A130,'Tipos de cambio'!$A$6:$A$605,'Tipos de cambio'!$B$6:$B$605),"fuera de rango")))</f>
        <v/>
      </c>
      <c r="H130" s="32">
        <f>IF(OR($F130="",NOT(ISNUMBER($G130))),"",$F130*$G130)</f>
        <v/>
      </c>
      <c r="I130" s="33" t="n"/>
      <c r="J130" s="34">
        <f>IF($F130="","",IF($I130&lt;&gt;"",$I130,IF(COUNTIFS('Contabilidad'!$F$6:$F$405,$F130,'Contabilidad'!$A$6:$A$405,"&gt;="&amp;$A130-Instrucciones!$B$25,'Contabilidad'!$A$6:$A$405,"&lt;="&amp;$A130+Instrucciones!$B$25)=0,"Falta registrar",IF(COUNTIF($F$6:$F$405,$F130)&lt;=COUNTIF('Contabilidad'!$F$6:$F$405,$F130),"Conciliado","Revisar"))))</f>
        <v/>
      </c>
    </row>
    <row r="131">
      <c r="A131" s="35" t="n"/>
      <c r="B131" s="36" t="n"/>
      <c r="C131" s="36" t="n"/>
      <c r="D131" s="37" t="n"/>
      <c r="E131" s="37" t="n"/>
      <c r="F131" s="30">
        <f>IF(AND($D131="",$E131=""),"",$E131-$D131)</f>
        <v/>
      </c>
      <c r="G131" s="31">
        <f>IF($A131="","",IF($A131&lt;MIN('Tipos de cambio'!$A$6:$A$605),"fuera de rango",IFERROR(LOOKUP($A131,'Tipos de cambio'!$A$6:$A$605,'Tipos de cambio'!$B$6:$B$605),"fuera de rango")))</f>
        <v/>
      </c>
      <c r="H131" s="32">
        <f>IF(OR($F131="",NOT(ISNUMBER($G131))),"",$F131*$G131)</f>
        <v/>
      </c>
      <c r="I131" s="33" t="n"/>
      <c r="J131" s="34">
        <f>IF($F131="","",IF($I131&lt;&gt;"",$I131,IF(COUNTIFS('Contabilidad'!$F$6:$F$405,$F131,'Contabilidad'!$A$6:$A$405,"&gt;="&amp;$A131-Instrucciones!$B$25,'Contabilidad'!$A$6:$A$405,"&lt;="&amp;$A131+Instrucciones!$B$25)=0,"Falta registrar",IF(COUNTIF($F$6:$F$405,$F131)&lt;=COUNTIF('Contabilidad'!$F$6:$F$405,$F131),"Conciliado","Revisar"))))</f>
        <v/>
      </c>
    </row>
    <row r="132">
      <c r="A132" s="35" t="n"/>
      <c r="B132" s="36" t="n"/>
      <c r="C132" s="36" t="n"/>
      <c r="D132" s="37" t="n"/>
      <c r="E132" s="37" t="n"/>
      <c r="F132" s="30">
        <f>IF(AND($D132="",$E132=""),"",$E132-$D132)</f>
        <v/>
      </c>
      <c r="G132" s="31">
        <f>IF($A132="","",IF($A132&lt;MIN('Tipos de cambio'!$A$6:$A$605),"fuera de rango",IFERROR(LOOKUP($A132,'Tipos de cambio'!$A$6:$A$605,'Tipos de cambio'!$B$6:$B$605),"fuera de rango")))</f>
        <v/>
      </c>
      <c r="H132" s="32">
        <f>IF(OR($F132="",NOT(ISNUMBER($G132))),"",$F132*$G132)</f>
        <v/>
      </c>
      <c r="I132" s="33" t="n"/>
      <c r="J132" s="34">
        <f>IF($F132="","",IF($I132&lt;&gt;"",$I132,IF(COUNTIFS('Contabilidad'!$F$6:$F$405,$F132,'Contabilidad'!$A$6:$A$405,"&gt;="&amp;$A132-Instrucciones!$B$25,'Contabilidad'!$A$6:$A$405,"&lt;="&amp;$A132+Instrucciones!$B$25)=0,"Falta registrar",IF(COUNTIF($F$6:$F$405,$F132)&lt;=COUNTIF('Contabilidad'!$F$6:$F$405,$F132),"Conciliado","Revisar"))))</f>
        <v/>
      </c>
    </row>
    <row r="133">
      <c r="A133" s="35" t="n"/>
      <c r="B133" s="36" t="n"/>
      <c r="C133" s="36" t="n"/>
      <c r="D133" s="37" t="n"/>
      <c r="E133" s="37" t="n"/>
      <c r="F133" s="30">
        <f>IF(AND($D133="",$E133=""),"",$E133-$D133)</f>
        <v/>
      </c>
      <c r="G133" s="31">
        <f>IF($A133="","",IF($A133&lt;MIN('Tipos de cambio'!$A$6:$A$605),"fuera de rango",IFERROR(LOOKUP($A133,'Tipos de cambio'!$A$6:$A$605,'Tipos de cambio'!$B$6:$B$605),"fuera de rango")))</f>
        <v/>
      </c>
      <c r="H133" s="32">
        <f>IF(OR($F133="",NOT(ISNUMBER($G133))),"",$F133*$G133)</f>
        <v/>
      </c>
      <c r="I133" s="33" t="n"/>
      <c r="J133" s="34">
        <f>IF($F133="","",IF($I133&lt;&gt;"",$I133,IF(COUNTIFS('Contabilidad'!$F$6:$F$405,$F133,'Contabilidad'!$A$6:$A$405,"&gt;="&amp;$A133-Instrucciones!$B$25,'Contabilidad'!$A$6:$A$405,"&lt;="&amp;$A133+Instrucciones!$B$25)=0,"Falta registrar",IF(COUNTIF($F$6:$F$405,$F133)&lt;=COUNTIF('Contabilidad'!$F$6:$F$405,$F133),"Conciliado","Revisar"))))</f>
        <v/>
      </c>
    </row>
    <row r="134">
      <c r="A134" s="35" t="n"/>
      <c r="B134" s="36" t="n"/>
      <c r="C134" s="36" t="n"/>
      <c r="D134" s="37" t="n"/>
      <c r="E134" s="37" t="n"/>
      <c r="F134" s="30">
        <f>IF(AND($D134="",$E134=""),"",$E134-$D134)</f>
        <v/>
      </c>
      <c r="G134" s="31">
        <f>IF($A134="","",IF($A134&lt;MIN('Tipos de cambio'!$A$6:$A$605),"fuera de rango",IFERROR(LOOKUP($A134,'Tipos de cambio'!$A$6:$A$605,'Tipos de cambio'!$B$6:$B$605),"fuera de rango")))</f>
        <v/>
      </c>
      <c r="H134" s="32">
        <f>IF(OR($F134="",NOT(ISNUMBER($G134))),"",$F134*$G134)</f>
        <v/>
      </c>
      <c r="I134" s="33" t="n"/>
      <c r="J134" s="34">
        <f>IF($F134="","",IF($I134&lt;&gt;"",$I134,IF(COUNTIFS('Contabilidad'!$F$6:$F$405,$F134,'Contabilidad'!$A$6:$A$405,"&gt;="&amp;$A134-Instrucciones!$B$25,'Contabilidad'!$A$6:$A$405,"&lt;="&amp;$A134+Instrucciones!$B$25)=0,"Falta registrar",IF(COUNTIF($F$6:$F$405,$F134)&lt;=COUNTIF('Contabilidad'!$F$6:$F$405,$F134),"Conciliado","Revisar"))))</f>
        <v/>
      </c>
    </row>
    <row r="135">
      <c r="A135" s="35" t="n"/>
      <c r="B135" s="36" t="n"/>
      <c r="C135" s="36" t="n"/>
      <c r="D135" s="37" t="n"/>
      <c r="E135" s="37" t="n"/>
      <c r="F135" s="30">
        <f>IF(AND($D135="",$E135=""),"",$E135-$D135)</f>
        <v/>
      </c>
      <c r="G135" s="31">
        <f>IF($A135="","",IF($A135&lt;MIN('Tipos de cambio'!$A$6:$A$605),"fuera de rango",IFERROR(LOOKUP($A135,'Tipos de cambio'!$A$6:$A$605,'Tipos de cambio'!$B$6:$B$605),"fuera de rango")))</f>
        <v/>
      </c>
      <c r="H135" s="32">
        <f>IF(OR($F135="",NOT(ISNUMBER($G135))),"",$F135*$G135)</f>
        <v/>
      </c>
      <c r="I135" s="33" t="n"/>
      <c r="J135" s="34">
        <f>IF($F135="","",IF($I135&lt;&gt;"",$I135,IF(COUNTIFS('Contabilidad'!$F$6:$F$405,$F135,'Contabilidad'!$A$6:$A$405,"&gt;="&amp;$A135-Instrucciones!$B$25,'Contabilidad'!$A$6:$A$405,"&lt;="&amp;$A135+Instrucciones!$B$25)=0,"Falta registrar",IF(COUNTIF($F$6:$F$405,$F135)&lt;=COUNTIF('Contabilidad'!$F$6:$F$405,$F135),"Conciliado","Revisar"))))</f>
        <v/>
      </c>
    </row>
    <row r="136">
      <c r="A136" s="35" t="n"/>
      <c r="B136" s="36" t="n"/>
      <c r="C136" s="36" t="n"/>
      <c r="D136" s="37" t="n"/>
      <c r="E136" s="37" t="n"/>
      <c r="F136" s="30">
        <f>IF(AND($D136="",$E136=""),"",$E136-$D136)</f>
        <v/>
      </c>
      <c r="G136" s="31">
        <f>IF($A136="","",IF($A136&lt;MIN('Tipos de cambio'!$A$6:$A$605),"fuera de rango",IFERROR(LOOKUP($A136,'Tipos de cambio'!$A$6:$A$605,'Tipos de cambio'!$B$6:$B$605),"fuera de rango")))</f>
        <v/>
      </c>
      <c r="H136" s="32">
        <f>IF(OR($F136="",NOT(ISNUMBER($G136))),"",$F136*$G136)</f>
        <v/>
      </c>
      <c r="I136" s="33" t="n"/>
      <c r="J136" s="34">
        <f>IF($F136="","",IF($I136&lt;&gt;"",$I136,IF(COUNTIFS('Contabilidad'!$F$6:$F$405,$F136,'Contabilidad'!$A$6:$A$405,"&gt;="&amp;$A136-Instrucciones!$B$25,'Contabilidad'!$A$6:$A$405,"&lt;="&amp;$A136+Instrucciones!$B$25)=0,"Falta registrar",IF(COUNTIF($F$6:$F$405,$F136)&lt;=COUNTIF('Contabilidad'!$F$6:$F$405,$F136),"Conciliado","Revisar"))))</f>
        <v/>
      </c>
    </row>
    <row r="137">
      <c r="A137" s="35" t="n"/>
      <c r="B137" s="36" t="n"/>
      <c r="C137" s="36" t="n"/>
      <c r="D137" s="37" t="n"/>
      <c r="E137" s="37" t="n"/>
      <c r="F137" s="30">
        <f>IF(AND($D137="",$E137=""),"",$E137-$D137)</f>
        <v/>
      </c>
      <c r="G137" s="31">
        <f>IF($A137="","",IF($A137&lt;MIN('Tipos de cambio'!$A$6:$A$605),"fuera de rango",IFERROR(LOOKUP($A137,'Tipos de cambio'!$A$6:$A$605,'Tipos de cambio'!$B$6:$B$605),"fuera de rango")))</f>
        <v/>
      </c>
      <c r="H137" s="32">
        <f>IF(OR($F137="",NOT(ISNUMBER($G137))),"",$F137*$G137)</f>
        <v/>
      </c>
      <c r="I137" s="33" t="n"/>
      <c r="J137" s="34">
        <f>IF($F137="","",IF($I137&lt;&gt;"",$I137,IF(COUNTIFS('Contabilidad'!$F$6:$F$405,$F137,'Contabilidad'!$A$6:$A$405,"&gt;="&amp;$A137-Instrucciones!$B$25,'Contabilidad'!$A$6:$A$405,"&lt;="&amp;$A137+Instrucciones!$B$25)=0,"Falta registrar",IF(COUNTIF($F$6:$F$405,$F137)&lt;=COUNTIF('Contabilidad'!$F$6:$F$405,$F137),"Conciliado","Revisar"))))</f>
        <v/>
      </c>
    </row>
    <row r="138">
      <c r="A138" s="35" t="n"/>
      <c r="B138" s="36" t="n"/>
      <c r="C138" s="36" t="n"/>
      <c r="D138" s="37" t="n"/>
      <c r="E138" s="37" t="n"/>
      <c r="F138" s="30">
        <f>IF(AND($D138="",$E138=""),"",$E138-$D138)</f>
        <v/>
      </c>
      <c r="G138" s="31">
        <f>IF($A138="","",IF($A138&lt;MIN('Tipos de cambio'!$A$6:$A$605),"fuera de rango",IFERROR(LOOKUP($A138,'Tipos de cambio'!$A$6:$A$605,'Tipos de cambio'!$B$6:$B$605),"fuera de rango")))</f>
        <v/>
      </c>
      <c r="H138" s="32">
        <f>IF(OR($F138="",NOT(ISNUMBER($G138))),"",$F138*$G138)</f>
        <v/>
      </c>
      <c r="I138" s="33" t="n"/>
      <c r="J138" s="34">
        <f>IF($F138="","",IF($I138&lt;&gt;"",$I138,IF(COUNTIFS('Contabilidad'!$F$6:$F$405,$F138,'Contabilidad'!$A$6:$A$405,"&gt;="&amp;$A138-Instrucciones!$B$25,'Contabilidad'!$A$6:$A$405,"&lt;="&amp;$A138+Instrucciones!$B$25)=0,"Falta registrar",IF(COUNTIF($F$6:$F$405,$F138)&lt;=COUNTIF('Contabilidad'!$F$6:$F$405,$F138),"Conciliado","Revisar"))))</f>
        <v/>
      </c>
    </row>
    <row r="139">
      <c r="A139" s="35" t="n"/>
      <c r="B139" s="36" t="n"/>
      <c r="C139" s="36" t="n"/>
      <c r="D139" s="37" t="n"/>
      <c r="E139" s="37" t="n"/>
      <c r="F139" s="30">
        <f>IF(AND($D139="",$E139=""),"",$E139-$D139)</f>
        <v/>
      </c>
      <c r="G139" s="31">
        <f>IF($A139="","",IF($A139&lt;MIN('Tipos de cambio'!$A$6:$A$605),"fuera de rango",IFERROR(LOOKUP($A139,'Tipos de cambio'!$A$6:$A$605,'Tipos de cambio'!$B$6:$B$605),"fuera de rango")))</f>
        <v/>
      </c>
      <c r="H139" s="32">
        <f>IF(OR($F139="",NOT(ISNUMBER($G139))),"",$F139*$G139)</f>
        <v/>
      </c>
      <c r="I139" s="33" t="n"/>
      <c r="J139" s="34">
        <f>IF($F139="","",IF($I139&lt;&gt;"",$I139,IF(COUNTIFS('Contabilidad'!$F$6:$F$405,$F139,'Contabilidad'!$A$6:$A$405,"&gt;="&amp;$A139-Instrucciones!$B$25,'Contabilidad'!$A$6:$A$405,"&lt;="&amp;$A139+Instrucciones!$B$25)=0,"Falta registrar",IF(COUNTIF($F$6:$F$405,$F139)&lt;=COUNTIF('Contabilidad'!$F$6:$F$405,$F139),"Conciliado","Revisar"))))</f>
        <v/>
      </c>
    </row>
    <row r="140">
      <c r="A140" s="35" t="n"/>
      <c r="B140" s="36" t="n"/>
      <c r="C140" s="36" t="n"/>
      <c r="D140" s="37" t="n"/>
      <c r="E140" s="37" t="n"/>
      <c r="F140" s="30">
        <f>IF(AND($D140="",$E140=""),"",$E140-$D140)</f>
        <v/>
      </c>
      <c r="G140" s="31">
        <f>IF($A140="","",IF($A140&lt;MIN('Tipos de cambio'!$A$6:$A$605),"fuera de rango",IFERROR(LOOKUP($A140,'Tipos de cambio'!$A$6:$A$605,'Tipos de cambio'!$B$6:$B$605),"fuera de rango")))</f>
        <v/>
      </c>
      <c r="H140" s="32">
        <f>IF(OR($F140="",NOT(ISNUMBER($G140))),"",$F140*$G140)</f>
        <v/>
      </c>
      <c r="I140" s="33" t="n"/>
      <c r="J140" s="34">
        <f>IF($F140="","",IF($I140&lt;&gt;"",$I140,IF(COUNTIFS('Contabilidad'!$F$6:$F$405,$F140,'Contabilidad'!$A$6:$A$405,"&gt;="&amp;$A140-Instrucciones!$B$25,'Contabilidad'!$A$6:$A$405,"&lt;="&amp;$A140+Instrucciones!$B$25)=0,"Falta registrar",IF(COUNTIF($F$6:$F$405,$F140)&lt;=COUNTIF('Contabilidad'!$F$6:$F$405,$F140),"Conciliado","Revisar"))))</f>
        <v/>
      </c>
    </row>
    <row r="141">
      <c r="A141" s="35" t="n"/>
      <c r="B141" s="36" t="n"/>
      <c r="C141" s="36" t="n"/>
      <c r="D141" s="37" t="n"/>
      <c r="E141" s="37" t="n"/>
      <c r="F141" s="30">
        <f>IF(AND($D141="",$E141=""),"",$E141-$D141)</f>
        <v/>
      </c>
      <c r="G141" s="31">
        <f>IF($A141="","",IF($A141&lt;MIN('Tipos de cambio'!$A$6:$A$605),"fuera de rango",IFERROR(LOOKUP($A141,'Tipos de cambio'!$A$6:$A$605,'Tipos de cambio'!$B$6:$B$605),"fuera de rango")))</f>
        <v/>
      </c>
      <c r="H141" s="32">
        <f>IF(OR($F141="",NOT(ISNUMBER($G141))),"",$F141*$G141)</f>
        <v/>
      </c>
      <c r="I141" s="33" t="n"/>
      <c r="J141" s="34">
        <f>IF($F141="","",IF($I141&lt;&gt;"",$I141,IF(COUNTIFS('Contabilidad'!$F$6:$F$405,$F141,'Contabilidad'!$A$6:$A$405,"&gt;="&amp;$A141-Instrucciones!$B$25,'Contabilidad'!$A$6:$A$405,"&lt;="&amp;$A141+Instrucciones!$B$25)=0,"Falta registrar",IF(COUNTIF($F$6:$F$405,$F141)&lt;=COUNTIF('Contabilidad'!$F$6:$F$405,$F141),"Conciliado","Revisar"))))</f>
        <v/>
      </c>
    </row>
    <row r="142">
      <c r="A142" s="35" t="n"/>
      <c r="B142" s="36" t="n"/>
      <c r="C142" s="36" t="n"/>
      <c r="D142" s="37" t="n"/>
      <c r="E142" s="37" t="n"/>
      <c r="F142" s="30">
        <f>IF(AND($D142="",$E142=""),"",$E142-$D142)</f>
        <v/>
      </c>
      <c r="G142" s="31">
        <f>IF($A142="","",IF($A142&lt;MIN('Tipos de cambio'!$A$6:$A$605),"fuera de rango",IFERROR(LOOKUP($A142,'Tipos de cambio'!$A$6:$A$605,'Tipos de cambio'!$B$6:$B$605),"fuera de rango")))</f>
        <v/>
      </c>
      <c r="H142" s="32">
        <f>IF(OR($F142="",NOT(ISNUMBER($G142))),"",$F142*$G142)</f>
        <v/>
      </c>
      <c r="I142" s="33" t="n"/>
      <c r="J142" s="34">
        <f>IF($F142="","",IF($I142&lt;&gt;"",$I142,IF(COUNTIFS('Contabilidad'!$F$6:$F$405,$F142,'Contabilidad'!$A$6:$A$405,"&gt;="&amp;$A142-Instrucciones!$B$25,'Contabilidad'!$A$6:$A$405,"&lt;="&amp;$A142+Instrucciones!$B$25)=0,"Falta registrar",IF(COUNTIF($F$6:$F$405,$F142)&lt;=COUNTIF('Contabilidad'!$F$6:$F$405,$F142),"Conciliado","Revisar"))))</f>
        <v/>
      </c>
    </row>
    <row r="143">
      <c r="A143" s="35" t="n"/>
      <c r="B143" s="36" t="n"/>
      <c r="C143" s="36" t="n"/>
      <c r="D143" s="37" t="n"/>
      <c r="E143" s="37" t="n"/>
      <c r="F143" s="30">
        <f>IF(AND($D143="",$E143=""),"",$E143-$D143)</f>
        <v/>
      </c>
      <c r="G143" s="31">
        <f>IF($A143="","",IF($A143&lt;MIN('Tipos de cambio'!$A$6:$A$605),"fuera de rango",IFERROR(LOOKUP($A143,'Tipos de cambio'!$A$6:$A$605,'Tipos de cambio'!$B$6:$B$605),"fuera de rango")))</f>
        <v/>
      </c>
      <c r="H143" s="32">
        <f>IF(OR($F143="",NOT(ISNUMBER($G143))),"",$F143*$G143)</f>
        <v/>
      </c>
      <c r="I143" s="33" t="n"/>
      <c r="J143" s="34">
        <f>IF($F143="","",IF($I143&lt;&gt;"",$I143,IF(COUNTIFS('Contabilidad'!$F$6:$F$405,$F143,'Contabilidad'!$A$6:$A$405,"&gt;="&amp;$A143-Instrucciones!$B$25,'Contabilidad'!$A$6:$A$405,"&lt;="&amp;$A143+Instrucciones!$B$25)=0,"Falta registrar",IF(COUNTIF($F$6:$F$405,$F143)&lt;=COUNTIF('Contabilidad'!$F$6:$F$405,$F143),"Conciliado","Revisar"))))</f>
        <v/>
      </c>
    </row>
    <row r="144">
      <c r="A144" s="35" t="n"/>
      <c r="B144" s="36" t="n"/>
      <c r="C144" s="36" t="n"/>
      <c r="D144" s="37" t="n"/>
      <c r="E144" s="37" t="n"/>
      <c r="F144" s="30">
        <f>IF(AND($D144="",$E144=""),"",$E144-$D144)</f>
        <v/>
      </c>
      <c r="G144" s="31">
        <f>IF($A144="","",IF($A144&lt;MIN('Tipos de cambio'!$A$6:$A$605),"fuera de rango",IFERROR(LOOKUP($A144,'Tipos de cambio'!$A$6:$A$605,'Tipos de cambio'!$B$6:$B$605),"fuera de rango")))</f>
        <v/>
      </c>
      <c r="H144" s="32">
        <f>IF(OR($F144="",NOT(ISNUMBER($G144))),"",$F144*$G144)</f>
        <v/>
      </c>
      <c r="I144" s="33" t="n"/>
      <c r="J144" s="34">
        <f>IF($F144="","",IF($I144&lt;&gt;"",$I144,IF(COUNTIFS('Contabilidad'!$F$6:$F$405,$F144,'Contabilidad'!$A$6:$A$405,"&gt;="&amp;$A144-Instrucciones!$B$25,'Contabilidad'!$A$6:$A$405,"&lt;="&amp;$A144+Instrucciones!$B$25)=0,"Falta registrar",IF(COUNTIF($F$6:$F$405,$F144)&lt;=COUNTIF('Contabilidad'!$F$6:$F$405,$F144),"Conciliado","Revisar"))))</f>
        <v/>
      </c>
    </row>
    <row r="145">
      <c r="A145" s="35" t="n"/>
      <c r="B145" s="36" t="n"/>
      <c r="C145" s="36" t="n"/>
      <c r="D145" s="37" t="n"/>
      <c r="E145" s="37" t="n"/>
      <c r="F145" s="30">
        <f>IF(AND($D145="",$E145=""),"",$E145-$D145)</f>
        <v/>
      </c>
      <c r="G145" s="31">
        <f>IF($A145="","",IF($A145&lt;MIN('Tipos de cambio'!$A$6:$A$605),"fuera de rango",IFERROR(LOOKUP($A145,'Tipos de cambio'!$A$6:$A$605,'Tipos de cambio'!$B$6:$B$605),"fuera de rango")))</f>
        <v/>
      </c>
      <c r="H145" s="32">
        <f>IF(OR($F145="",NOT(ISNUMBER($G145))),"",$F145*$G145)</f>
        <v/>
      </c>
      <c r="I145" s="33" t="n"/>
      <c r="J145" s="34">
        <f>IF($F145="","",IF($I145&lt;&gt;"",$I145,IF(COUNTIFS('Contabilidad'!$F$6:$F$405,$F145,'Contabilidad'!$A$6:$A$405,"&gt;="&amp;$A145-Instrucciones!$B$25,'Contabilidad'!$A$6:$A$405,"&lt;="&amp;$A145+Instrucciones!$B$25)=0,"Falta registrar",IF(COUNTIF($F$6:$F$405,$F145)&lt;=COUNTIF('Contabilidad'!$F$6:$F$405,$F145),"Conciliado","Revisar"))))</f>
        <v/>
      </c>
    </row>
    <row r="146">
      <c r="A146" s="35" t="n"/>
      <c r="B146" s="36" t="n"/>
      <c r="C146" s="36" t="n"/>
      <c r="D146" s="37" t="n"/>
      <c r="E146" s="37" t="n"/>
      <c r="F146" s="30">
        <f>IF(AND($D146="",$E146=""),"",$E146-$D146)</f>
        <v/>
      </c>
      <c r="G146" s="31">
        <f>IF($A146="","",IF($A146&lt;MIN('Tipos de cambio'!$A$6:$A$605),"fuera de rango",IFERROR(LOOKUP($A146,'Tipos de cambio'!$A$6:$A$605,'Tipos de cambio'!$B$6:$B$605),"fuera de rango")))</f>
        <v/>
      </c>
      <c r="H146" s="32">
        <f>IF(OR($F146="",NOT(ISNUMBER($G146))),"",$F146*$G146)</f>
        <v/>
      </c>
      <c r="I146" s="33" t="n"/>
      <c r="J146" s="34">
        <f>IF($F146="","",IF($I146&lt;&gt;"",$I146,IF(COUNTIFS('Contabilidad'!$F$6:$F$405,$F146,'Contabilidad'!$A$6:$A$405,"&gt;="&amp;$A146-Instrucciones!$B$25,'Contabilidad'!$A$6:$A$405,"&lt;="&amp;$A146+Instrucciones!$B$25)=0,"Falta registrar",IF(COUNTIF($F$6:$F$405,$F146)&lt;=COUNTIF('Contabilidad'!$F$6:$F$405,$F146),"Conciliado","Revisar"))))</f>
        <v/>
      </c>
    </row>
    <row r="147">
      <c r="A147" s="35" t="n"/>
      <c r="B147" s="36" t="n"/>
      <c r="C147" s="36" t="n"/>
      <c r="D147" s="37" t="n"/>
      <c r="E147" s="37" t="n"/>
      <c r="F147" s="30">
        <f>IF(AND($D147="",$E147=""),"",$E147-$D147)</f>
        <v/>
      </c>
      <c r="G147" s="31">
        <f>IF($A147="","",IF($A147&lt;MIN('Tipos de cambio'!$A$6:$A$605),"fuera de rango",IFERROR(LOOKUP($A147,'Tipos de cambio'!$A$6:$A$605,'Tipos de cambio'!$B$6:$B$605),"fuera de rango")))</f>
        <v/>
      </c>
      <c r="H147" s="32">
        <f>IF(OR($F147="",NOT(ISNUMBER($G147))),"",$F147*$G147)</f>
        <v/>
      </c>
      <c r="I147" s="33" t="n"/>
      <c r="J147" s="34">
        <f>IF($F147="","",IF($I147&lt;&gt;"",$I147,IF(COUNTIFS('Contabilidad'!$F$6:$F$405,$F147,'Contabilidad'!$A$6:$A$405,"&gt;="&amp;$A147-Instrucciones!$B$25,'Contabilidad'!$A$6:$A$405,"&lt;="&amp;$A147+Instrucciones!$B$25)=0,"Falta registrar",IF(COUNTIF($F$6:$F$405,$F147)&lt;=COUNTIF('Contabilidad'!$F$6:$F$405,$F147),"Conciliado","Revisar"))))</f>
        <v/>
      </c>
    </row>
    <row r="148">
      <c r="A148" s="35" t="n"/>
      <c r="B148" s="36" t="n"/>
      <c r="C148" s="36" t="n"/>
      <c r="D148" s="37" t="n"/>
      <c r="E148" s="37" t="n"/>
      <c r="F148" s="30">
        <f>IF(AND($D148="",$E148=""),"",$E148-$D148)</f>
        <v/>
      </c>
      <c r="G148" s="31">
        <f>IF($A148="","",IF($A148&lt;MIN('Tipos de cambio'!$A$6:$A$605),"fuera de rango",IFERROR(LOOKUP($A148,'Tipos de cambio'!$A$6:$A$605,'Tipos de cambio'!$B$6:$B$605),"fuera de rango")))</f>
        <v/>
      </c>
      <c r="H148" s="32">
        <f>IF(OR($F148="",NOT(ISNUMBER($G148))),"",$F148*$G148)</f>
        <v/>
      </c>
      <c r="I148" s="33" t="n"/>
      <c r="J148" s="34">
        <f>IF($F148="","",IF($I148&lt;&gt;"",$I148,IF(COUNTIFS('Contabilidad'!$F$6:$F$405,$F148,'Contabilidad'!$A$6:$A$405,"&gt;="&amp;$A148-Instrucciones!$B$25,'Contabilidad'!$A$6:$A$405,"&lt;="&amp;$A148+Instrucciones!$B$25)=0,"Falta registrar",IF(COUNTIF($F$6:$F$405,$F148)&lt;=COUNTIF('Contabilidad'!$F$6:$F$405,$F148),"Conciliado","Revisar"))))</f>
        <v/>
      </c>
    </row>
    <row r="149">
      <c r="A149" s="35" t="n"/>
      <c r="B149" s="36" t="n"/>
      <c r="C149" s="36" t="n"/>
      <c r="D149" s="37" t="n"/>
      <c r="E149" s="37" t="n"/>
      <c r="F149" s="30">
        <f>IF(AND($D149="",$E149=""),"",$E149-$D149)</f>
        <v/>
      </c>
      <c r="G149" s="31">
        <f>IF($A149="","",IF($A149&lt;MIN('Tipos de cambio'!$A$6:$A$605),"fuera de rango",IFERROR(LOOKUP($A149,'Tipos de cambio'!$A$6:$A$605,'Tipos de cambio'!$B$6:$B$605),"fuera de rango")))</f>
        <v/>
      </c>
      <c r="H149" s="32">
        <f>IF(OR($F149="",NOT(ISNUMBER($G149))),"",$F149*$G149)</f>
        <v/>
      </c>
      <c r="I149" s="33" t="n"/>
      <c r="J149" s="34">
        <f>IF($F149="","",IF($I149&lt;&gt;"",$I149,IF(COUNTIFS('Contabilidad'!$F$6:$F$405,$F149,'Contabilidad'!$A$6:$A$405,"&gt;="&amp;$A149-Instrucciones!$B$25,'Contabilidad'!$A$6:$A$405,"&lt;="&amp;$A149+Instrucciones!$B$25)=0,"Falta registrar",IF(COUNTIF($F$6:$F$405,$F149)&lt;=COUNTIF('Contabilidad'!$F$6:$F$405,$F149),"Conciliado","Revisar"))))</f>
        <v/>
      </c>
    </row>
    <row r="150">
      <c r="A150" s="35" t="n"/>
      <c r="B150" s="36" t="n"/>
      <c r="C150" s="36" t="n"/>
      <c r="D150" s="37" t="n"/>
      <c r="E150" s="37" t="n"/>
      <c r="F150" s="30">
        <f>IF(AND($D150="",$E150=""),"",$E150-$D150)</f>
        <v/>
      </c>
      <c r="G150" s="31">
        <f>IF($A150="","",IF($A150&lt;MIN('Tipos de cambio'!$A$6:$A$605),"fuera de rango",IFERROR(LOOKUP($A150,'Tipos de cambio'!$A$6:$A$605,'Tipos de cambio'!$B$6:$B$605),"fuera de rango")))</f>
        <v/>
      </c>
      <c r="H150" s="32">
        <f>IF(OR($F150="",NOT(ISNUMBER($G150))),"",$F150*$G150)</f>
        <v/>
      </c>
      <c r="I150" s="33" t="n"/>
      <c r="J150" s="34">
        <f>IF($F150="","",IF($I150&lt;&gt;"",$I150,IF(COUNTIFS('Contabilidad'!$F$6:$F$405,$F150,'Contabilidad'!$A$6:$A$405,"&gt;="&amp;$A150-Instrucciones!$B$25,'Contabilidad'!$A$6:$A$405,"&lt;="&amp;$A150+Instrucciones!$B$25)=0,"Falta registrar",IF(COUNTIF($F$6:$F$405,$F150)&lt;=COUNTIF('Contabilidad'!$F$6:$F$405,$F150),"Conciliado","Revisar"))))</f>
        <v/>
      </c>
    </row>
    <row r="151">
      <c r="A151" s="35" t="n"/>
      <c r="B151" s="36" t="n"/>
      <c r="C151" s="36" t="n"/>
      <c r="D151" s="37" t="n"/>
      <c r="E151" s="37" t="n"/>
      <c r="F151" s="30">
        <f>IF(AND($D151="",$E151=""),"",$E151-$D151)</f>
        <v/>
      </c>
      <c r="G151" s="31">
        <f>IF($A151="","",IF($A151&lt;MIN('Tipos de cambio'!$A$6:$A$605),"fuera de rango",IFERROR(LOOKUP($A151,'Tipos de cambio'!$A$6:$A$605,'Tipos de cambio'!$B$6:$B$605),"fuera de rango")))</f>
        <v/>
      </c>
      <c r="H151" s="32">
        <f>IF(OR($F151="",NOT(ISNUMBER($G151))),"",$F151*$G151)</f>
        <v/>
      </c>
      <c r="I151" s="33" t="n"/>
      <c r="J151" s="34">
        <f>IF($F151="","",IF($I151&lt;&gt;"",$I151,IF(COUNTIFS('Contabilidad'!$F$6:$F$405,$F151,'Contabilidad'!$A$6:$A$405,"&gt;="&amp;$A151-Instrucciones!$B$25,'Contabilidad'!$A$6:$A$405,"&lt;="&amp;$A151+Instrucciones!$B$25)=0,"Falta registrar",IF(COUNTIF($F$6:$F$405,$F151)&lt;=COUNTIF('Contabilidad'!$F$6:$F$405,$F151),"Conciliado","Revisar"))))</f>
        <v/>
      </c>
    </row>
    <row r="152">
      <c r="A152" s="35" t="n"/>
      <c r="B152" s="36" t="n"/>
      <c r="C152" s="36" t="n"/>
      <c r="D152" s="37" t="n"/>
      <c r="E152" s="37" t="n"/>
      <c r="F152" s="30">
        <f>IF(AND($D152="",$E152=""),"",$E152-$D152)</f>
        <v/>
      </c>
      <c r="G152" s="31">
        <f>IF($A152="","",IF($A152&lt;MIN('Tipos de cambio'!$A$6:$A$605),"fuera de rango",IFERROR(LOOKUP($A152,'Tipos de cambio'!$A$6:$A$605,'Tipos de cambio'!$B$6:$B$605),"fuera de rango")))</f>
        <v/>
      </c>
      <c r="H152" s="32">
        <f>IF(OR($F152="",NOT(ISNUMBER($G152))),"",$F152*$G152)</f>
        <v/>
      </c>
      <c r="I152" s="33" t="n"/>
      <c r="J152" s="34">
        <f>IF($F152="","",IF($I152&lt;&gt;"",$I152,IF(COUNTIFS('Contabilidad'!$F$6:$F$405,$F152,'Contabilidad'!$A$6:$A$405,"&gt;="&amp;$A152-Instrucciones!$B$25,'Contabilidad'!$A$6:$A$405,"&lt;="&amp;$A152+Instrucciones!$B$25)=0,"Falta registrar",IF(COUNTIF($F$6:$F$405,$F152)&lt;=COUNTIF('Contabilidad'!$F$6:$F$405,$F152),"Conciliado","Revisar"))))</f>
        <v/>
      </c>
    </row>
    <row r="153">
      <c r="A153" s="35" t="n"/>
      <c r="B153" s="36" t="n"/>
      <c r="C153" s="36" t="n"/>
      <c r="D153" s="37" t="n"/>
      <c r="E153" s="37" t="n"/>
      <c r="F153" s="30">
        <f>IF(AND($D153="",$E153=""),"",$E153-$D153)</f>
        <v/>
      </c>
      <c r="G153" s="31">
        <f>IF($A153="","",IF($A153&lt;MIN('Tipos de cambio'!$A$6:$A$605),"fuera de rango",IFERROR(LOOKUP($A153,'Tipos de cambio'!$A$6:$A$605,'Tipos de cambio'!$B$6:$B$605),"fuera de rango")))</f>
        <v/>
      </c>
      <c r="H153" s="32">
        <f>IF(OR($F153="",NOT(ISNUMBER($G153))),"",$F153*$G153)</f>
        <v/>
      </c>
      <c r="I153" s="33" t="n"/>
      <c r="J153" s="34">
        <f>IF($F153="","",IF($I153&lt;&gt;"",$I153,IF(COUNTIFS('Contabilidad'!$F$6:$F$405,$F153,'Contabilidad'!$A$6:$A$405,"&gt;="&amp;$A153-Instrucciones!$B$25,'Contabilidad'!$A$6:$A$405,"&lt;="&amp;$A153+Instrucciones!$B$25)=0,"Falta registrar",IF(COUNTIF($F$6:$F$405,$F153)&lt;=COUNTIF('Contabilidad'!$F$6:$F$405,$F153),"Conciliado","Revisar"))))</f>
        <v/>
      </c>
    </row>
    <row r="154">
      <c r="A154" s="35" t="n"/>
      <c r="B154" s="36" t="n"/>
      <c r="C154" s="36" t="n"/>
      <c r="D154" s="37" t="n"/>
      <c r="E154" s="37" t="n"/>
      <c r="F154" s="30">
        <f>IF(AND($D154="",$E154=""),"",$E154-$D154)</f>
        <v/>
      </c>
      <c r="G154" s="31">
        <f>IF($A154="","",IF($A154&lt;MIN('Tipos de cambio'!$A$6:$A$605),"fuera de rango",IFERROR(LOOKUP($A154,'Tipos de cambio'!$A$6:$A$605,'Tipos de cambio'!$B$6:$B$605),"fuera de rango")))</f>
        <v/>
      </c>
      <c r="H154" s="32">
        <f>IF(OR($F154="",NOT(ISNUMBER($G154))),"",$F154*$G154)</f>
        <v/>
      </c>
      <c r="I154" s="33" t="n"/>
      <c r="J154" s="34">
        <f>IF($F154="","",IF($I154&lt;&gt;"",$I154,IF(COUNTIFS('Contabilidad'!$F$6:$F$405,$F154,'Contabilidad'!$A$6:$A$405,"&gt;="&amp;$A154-Instrucciones!$B$25,'Contabilidad'!$A$6:$A$405,"&lt;="&amp;$A154+Instrucciones!$B$25)=0,"Falta registrar",IF(COUNTIF($F$6:$F$405,$F154)&lt;=COUNTIF('Contabilidad'!$F$6:$F$405,$F154),"Conciliado","Revisar"))))</f>
        <v/>
      </c>
    </row>
    <row r="155">
      <c r="A155" s="35" t="n"/>
      <c r="B155" s="36" t="n"/>
      <c r="C155" s="36" t="n"/>
      <c r="D155" s="37" t="n"/>
      <c r="E155" s="37" t="n"/>
      <c r="F155" s="30">
        <f>IF(AND($D155="",$E155=""),"",$E155-$D155)</f>
        <v/>
      </c>
      <c r="G155" s="31">
        <f>IF($A155="","",IF($A155&lt;MIN('Tipos de cambio'!$A$6:$A$605),"fuera de rango",IFERROR(LOOKUP($A155,'Tipos de cambio'!$A$6:$A$605,'Tipos de cambio'!$B$6:$B$605),"fuera de rango")))</f>
        <v/>
      </c>
      <c r="H155" s="32">
        <f>IF(OR($F155="",NOT(ISNUMBER($G155))),"",$F155*$G155)</f>
        <v/>
      </c>
      <c r="I155" s="33" t="n"/>
      <c r="J155" s="34">
        <f>IF($F155="","",IF($I155&lt;&gt;"",$I155,IF(COUNTIFS('Contabilidad'!$F$6:$F$405,$F155,'Contabilidad'!$A$6:$A$405,"&gt;="&amp;$A155-Instrucciones!$B$25,'Contabilidad'!$A$6:$A$405,"&lt;="&amp;$A155+Instrucciones!$B$25)=0,"Falta registrar",IF(COUNTIF($F$6:$F$405,$F155)&lt;=COUNTIF('Contabilidad'!$F$6:$F$405,$F155),"Conciliado","Revisar"))))</f>
        <v/>
      </c>
    </row>
    <row r="156">
      <c r="A156" s="35" t="n"/>
      <c r="B156" s="36" t="n"/>
      <c r="C156" s="36" t="n"/>
      <c r="D156" s="37" t="n"/>
      <c r="E156" s="37" t="n"/>
      <c r="F156" s="30">
        <f>IF(AND($D156="",$E156=""),"",$E156-$D156)</f>
        <v/>
      </c>
      <c r="G156" s="31">
        <f>IF($A156="","",IF($A156&lt;MIN('Tipos de cambio'!$A$6:$A$605),"fuera de rango",IFERROR(LOOKUP($A156,'Tipos de cambio'!$A$6:$A$605,'Tipos de cambio'!$B$6:$B$605),"fuera de rango")))</f>
        <v/>
      </c>
      <c r="H156" s="32">
        <f>IF(OR($F156="",NOT(ISNUMBER($G156))),"",$F156*$G156)</f>
        <v/>
      </c>
      <c r="I156" s="33" t="n"/>
      <c r="J156" s="34">
        <f>IF($F156="","",IF($I156&lt;&gt;"",$I156,IF(COUNTIFS('Contabilidad'!$F$6:$F$405,$F156,'Contabilidad'!$A$6:$A$405,"&gt;="&amp;$A156-Instrucciones!$B$25,'Contabilidad'!$A$6:$A$405,"&lt;="&amp;$A156+Instrucciones!$B$25)=0,"Falta registrar",IF(COUNTIF($F$6:$F$405,$F156)&lt;=COUNTIF('Contabilidad'!$F$6:$F$405,$F156),"Conciliado","Revisar"))))</f>
        <v/>
      </c>
    </row>
    <row r="157">
      <c r="A157" s="35" t="n"/>
      <c r="B157" s="36" t="n"/>
      <c r="C157" s="36" t="n"/>
      <c r="D157" s="37" t="n"/>
      <c r="E157" s="37" t="n"/>
      <c r="F157" s="30">
        <f>IF(AND($D157="",$E157=""),"",$E157-$D157)</f>
        <v/>
      </c>
      <c r="G157" s="31">
        <f>IF($A157="","",IF($A157&lt;MIN('Tipos de cambio'!$A$6:$A$605),"fuera de rango",IFERROR(LOOKUP($A157,'Tipos de cambio'!$A$6:$A$605,'Tipos de cambio'!$B$6:$B$605),"fuera de rango")))</f>
        <v/>
      </c>
      <c r="H157" s="32">
        <f>IF(OR($F157="",NOT(ISNUMBER($G157))),"",$F157*$G157)</f>
        <v/>
      </c>
      <c r="I157" s="33" t="n"/>
      <c r="J157" s="34">
        <f>IF($F157="","",IF($I157&lt;&gt;"",$I157,IF(COUNTIFS('Contabilidad'!$F$6:$F$405,$F157,'Contabilidad'!$A$6:$A$405,"&gt;="&amp;$A157-Instrucciones!$B$25,'Contabilidad'!$A$6:$A$405,"&lt;="&amp;$A157+Instrucciones!$B$25)=0,"Falta registrar",IF(COUNTIF($F$6:$F$405,$F157)&lt;=COUNTIF('Contabilidad'!$F$6:$F$405,$F157),"Conciliado","Revisar"))))</f>
        <v/>
      </c>
    </row>
    <row r="158">
      <c r="A158" s="35" t="n"/>
      <c r="B158" s="36" t="n"/>
      <c r="C158" s="36" t="n"/>
      <c r="D158" s="37" t="n"/>
      <c r="E158" s="37" t="n"/>
      <c r="F158" s="30">
        <f>IF(AND($D158="",$E158=""),"",$E158-$D158)</f>
        <v/>
      </c>
      <c r="G158" s="31">
        <f>IF($A158="","",IF($A158&lt;MIN('Tipos de cambio'!$A$6:$A$605),"fuera de rango",IFERROR(LOOKUP($A158,'Tipos de cambio'!$A$6:$A$605,'Tipos de cambio'!$B$6:$B$605),"fuera de rango")))</f>
        <v/>
      </c>
      <c r="H158" s="32">
        <f>IF(OR($F158="",NOT(ISNUMBER($G158))),"",$F158*$G158)</f>
        <v/>
      </c>
      <c r="I158" s="33" t="n"/>
      <c r="J158" s="34">
        <f>IF($F158="","",IF($I158&lt;&gt;"",$I158,IF(COUNTIFS('Contabilidad'!$F$6:$F$405,$F158,'Contabilidad'!$A$6:$A$405,"&gt;="&amp;$A158-Instrucciones!$B$25,'Contabilidad'!$A$6:$A$405,"&lt;="&amp;$A158+Instrucciones!$B$25)=0,"Falta registrar",IF(COUNTIF($F$6:$F$405,$F158)&lt;=COUNTIF('Contabilidad'!$F$6:$F$405,$F158),"Conciliado","Revisar"))))</f>
        <v/>
      </c>
    </row>
    <row r="159">
      <c r="A159" s="35" t="n"/>
      <c r="B159" s="36" t="n"/>
      <c r="C159" s="36" t="n"/>
      <c r="D159" s="37" t="n"/>
      <c r="E159" s="37" t="n"/>
      <c r="F159" s="30">
        <f>IF(AND($D159="",$E159=""),"",$E159-$D159)</f>
        <v/>
      </c>
      <c r="G159" s="31">
        <f>IF($A159="","",IF($A159&lt;MIN('Tipos de cambio'!$A$6:$A$605),"fuera de rango",IFERROR(LOOKUP($A159,'Tipos de cambio'!$A$6:$A$605,'Tipos de cambio'!$B$6:$B$605),"fuera de rango")))</f>
        <v/>
      </c>
      <c r="H159" s="32">
        <f>IF(OR($F159="",NOT(ISNUMBER($G159))),"",$F159*$G159)</f>
        <v/>
      </c>
      <c r="I159" s="33" t="n"/>
      <c r="J159" s="34">
        <f>IF($F159="","",IF($I159&lt;&gt;"",$I159,IF(COUNTIFS('Contabilidad'!$F$6:$F$405,$F159,'Contabilidad'!$A$6:$A$405,"&gt;="&amp;$A159-Instrucciones!$B$25,'Contabilidad'!$A$6:$A$405,"&lt;="&amp;$A159+Instrucciones!$B$25)=0,"Falta registrar",IF(COUNTIF($F$6:$F$405,$F159)&lt;=COUNTIF('Contabilidad'!$F$6:$F$405,$F159),"Conciliado","Revisar"))))</f>
        <v/>
      </c>
    </row>
    <row r="160">
      <c r="A160" s="35" t="n"/>
      <c r="B160" s="36" t="n"/>
      <c r="C160" s="36" t="n"/>
      <c r="D160" s="37" t="n"/>
      <c r="E160" s="37" t="n"/>
      <c r="F160" s="30">
        <f>IF(AND($D160="",$E160=""),"",$E160-$D160)</f>
        <v/>
      </c>
      <c r="G160" s="31">
        <f>IF($A160="","",IF($A160&lt;MIN('Tipos de cambio'!$A$6:$A$605),"fuera de rango",IFERROR(LOOKUP($A160,'Tipos de cambio'!$A$6:$A$605,'Tipos de cambio'!$B$6:$B$605),"fuera de rango")))</f>
        <v/>
      </c>
      <c r="H160" s="32">
        <f>IF(OR($F160="",NOT(ISNUMBER($G160))),"",$F160*$G160)</f>
        <v/>
      </c>
      <c r="I160" s="33" t="n"/>
      <c r="J160" s="34">
        <f>IF($F160="","",IF($I160&lt;&gt;"",$I160,IF(COUNTIFS('Contabilidad'!$F$6:$F$405,$F160,'Contabilidad'!$A$6:$A$405,"&gt;="&amp;$A160-Instrucciones!$B$25,'Contabilidad'!$A$6:$A$405,"&lt;="&amp;$A160+Instrucciones!$B$25)=0,"Falta registrar",IF(COUNTIF($F$6:$F$405,$F160)&lt;=COUNTIF('Contabilidad'!$F$6:$F$405,$F160),"Conciliado","Revisar"))))</f>
        <v/>
      </c>
    </row>
    <row r="161">
      <c r="A161" s="35" t="n"/>
      <c r="B161" s="36" t="n"/>
      <c r="C161" s="36" t="n"/>
      <c r="D161" s="37" t="n"/>
      <c r="E161" s="37" t="n"/>
      <c r="F161" s="30">
        <f>IF(AND($D161="",$E161=""),"",$E161-$D161)</f>
        <v/>
      </c>
      <c r="G161" s="31">
        <f>IF($A161="","",IF($A161&lt;MIN('Tipos de cambio'!$A$6:$A$605),"fuera de rango",IFERROR(LOOKUP($A161,'Tipos de cambio'!$A$6:$A$605,'Tipos de cambio'!$B$6:$B$605),"fuera de rango")))</f>
        <v/>
      </c>
      <c r="H161" s="32">
        <f>IF(OR($F161="",NOT(ISNUMBER($G161))),"",$F161*$G161)</f>
        <v/>
      </c>
      <c r="I161" s="33" t="n"/>
      <c r="J161" s="34">
        <f>IF($F161="","",IF($I161&lt;&gt;"",$I161,IF(COUNTIFS('Contabilidad'!$F$6:$F$405,$F161,'Contabilidad'!$A$6:$A$405,"&gt;="&amp;$A161-Instrucciones!$B$25,'Contabilidad'!$A$6:$A$405,"&lt;="&amp;$A161+Instrucciones!$B$25)=0,"Falta registrar",IF(COUNTIF($F$6:$F$405,$F161)&lt;=COUNTIF('Contabilidad'!$F$6:$F$405,$F161),"Conciliado","Revisar"))))</f>
        <v/>
      </c>
    </row>
    <row r="162">
      <c r="A162" s="35" t="n"/>
      <c r="B162" s="36" t="n"/>
      <c r="C162" s="36" t="n"/>
      <c r="D162" s="37" t="n"/>
      <c r="E162" s="37" t="n"/>
      <c r="F162" s="30">
        <f>IF(AND($D162="",$E162=""),"",$E162-$D162)</f>
        <v/>
      </c>
      <c r="G162" s="31">
        <f>IF($A162="","",IF($A162&lt;MIN('Tipos de cambio'!$A$6:$A$605),"fuera de rango",IFERROR(LOOKUP($A162,'Tipos de cambio'!$A$6:$A$605,'Tipos de cambio'!$B$6:$B$605),"fuera de rango")))</f>
        <v/>
      </c>
      <c r="H162" s="32">
        <f>IF(OR($F162="",NOT(ISNUMBER($G162))),"",$F162*$G162)</f>
        <v/>
      </c>
      <c r="I162" s="33" t="n"/>
      <c r="J162" s="34">
        <f>IF($F162="","",IF($I162&lt;&gt;"",$I162,IF(COUNTIFS('Contabilidad'!$F$6:$F$405,$F162,'Contabilidad'!$A$6:$A$405,"&gt;="&amp;$A162-Instrucciones!$B$25,'Contabilidad'!$A$6:$A$405,"&lt;="&amp;$A162+Instrucciones!$B$25)=0,"Falta registrar",IF(COUNTIF($F$6:$F$405,$F162)&lt;=COUNTIF('Contabilidad'!$F$6:$F$405,$F162),"Conciliado","Revisar"))))</f>
        <v/>
      </c>
    </row>
    <row r="163">
      <c r="A163" s="35" t="n"/>
      <c r="B163" s="36" t="n"/>
      <c r="C163" s="36" t="n"/>
      <c r="D163" s="37" t="n"/>
      <c r="E163" s="37" t="n"/>
      <c r="F163" s="30">
        <f>IF(AND($D163="",$E163=""),"",$E163-$D163)</f>
        <v/>
      </c>
      <c r="G163" s="31">
        <f>IF($A163="","",IF($A163&lt;MIN('Tipos de cambio'!$A$6:$A$605),"fuera de rango",IFERROR(LOOKUP($A163,'Tipos de cambio'!$A$6:$A$605,'Tipos de cambio'!$B$6:$B$605),"fuera de rango")))</f>
        <v/>
      </c>
      <c r="H163" s="32">
        <f>IF(OR($F163="",NOT(ISNUMBER($G163))),"",$F163*$G163)</f>
        <v/>
      </c>
      <c r="I163" s="33" t="n"/>
      <c r="J163" s="34">
        <f>IF($F163="","",IF($I163&lt;&gt;"",$I163,IF(COUNTIFS('Contabilidad'!$F$6:$F$405,$F163,'Contabilidad'!$A$6:$A$405,"&gt;="&amp;$A163-Instrucciones!$B$25,'Contabilidad'!$A$6:$A$405,"&lt;="&amp;$A163+Instrucciones!$B$25)=0,"Falta registrar",IF(COUNTIF($F$6:$F$405,$F163)&lt;=COUNTIF('Contabilidad'!$F$6:$F$405,$F163),"Conciliado","Revisar"))))</f>
        <v/>
      </c>
    </row>
    <row r="164">
      <c r="A164" s="35" t="n"/>
      <c r="B164" s="36" t="n"/>
      <c r="C164" s="36" t="n"/>
      <c r="D164" s="37" t="n"/>
      <c r="E164" s="37" t="n"/>
      <c r="F164" s="30">
        <f>IF(AND($D164="",$E164=""),"",$E164-$D164)</f>
        <v/>
      </c>
      <c r="G164" s="31">
        <f>IF($A164="","",IF($A164&lt;MIN('Tipos de cambio'!$A$6:$A$605),"fuera de rango",IFERROR(LOOKUP($A164,'Tipos de cambio'!$A$6:$A$605,'Tipos de cambio'!$B$6:$B$605),"fuera de rango")))</f>
        <v/>
      </c>
      <c r="H164" s="32">
        <f>IF(OR($F164="",NOT(ISNUMBER($G164))),"",$F164*$G164)</f>
        <v/>
      </c>
      <c r="I164" s="33" t="n"/>
      <c r="J164" s="34">
        <f>IF($F164="","",IF($I164&lt;&gt;"",$I164,IF(COUNTIFS('Contabilidad'!$F$6:$F$405,$F164,'Contabilidad'!$A$6:$A$405,"&gt;="&amp;$A164-Instrucciones!$B$25,'Contabilidad'!$A$6:$A$405,"&lt;="&amp;$A164+Instrucciones!$B$25)=0,"Falta registrar",IF(COUNTIF($F$6:$F$405,$F164)&lt;=COUNTIF('Contabilidad'!$F$6:$F$405,$F164),"Conciliado","Revisar"))))</f>
        <v/>
      </c>
    </row>
    <row r="165">
      <c r="A165" s="35" t="n"/>
      <c r="B165" s="36" t="n"/>
      <c r="C165" s="36" t="n"/>
      <c r="D165" s="37" t="n"/>
      <c r="E165" s="37" t="n"/>
      <c r="F165" s="30">
        <f>IF(AND($D165="",$E165=""),"",$E165-$D165)</f>
        <v/>
      </c>
      <c r="G165" s="31">
        <f>IF($A165="","",IF($A165&lt;MIN('Tipos de cambio'!$A$6:$A$605),"fuera de rango",IFERROR(LOOKUP($A165,'Tipos de cambio'!$A$6:$A$605,'Tipos de cambio'!$B$6:$B$605),"fuera de rango")))</f>
        <v/>
      </c>
      <c r="H165" s="32">
        <f>IF(OR($F165="",NOT(ISNUMBER($G165))),"",$F165*$G165)</f>
        <v/>
      </c>
      <c r="I165" s="33" t="n"/>
      <c r="J165" s="34">
        <f>IF($F165="","",IF($I165&lt;&gt;"",$I165,IF(COUNTIFS('Contabilidad'!$F$6:$F$405,$F165,'Contabilidad'!$A$6:$A$405,"&gt;="&amp;$A165-Instrucciones!$B$25,'Contabilidad'!$A$6:$A$405,"&lt;="&amp;$A165+Instrucciones!$B$25)=0,"Falta registrar",IF(COUNTIF($F$6:$F$405,$F165)&lt;=COUNTIF('Contabilidad'!$F$6:$F$405,$F165),"Conciliado","Revisar"))))</f>
        <v/>
      </c>
    </row>
    <row r="166">
      <c r="A166" s="35" t="n"/>
      <c r="B166" s="36" t="n"/>
      <c r="C166" s="36" t="n"/>
      <c r="D166" s="37" t="n"/>
      <c r="E166" s="37" t="n"/>
      <c r="F166" s="30">
        <f>IF(AND($D166="",$E166=""),"",$E166-$D166)</f>
        <v/>
      </c>
      <c r="G166" s="31">
        <f>IF($A166="","",IF($A166&lt;MIN('Tipos de cambio'!$A$6:$A$605),"fuera de rango",IFERROR(LOOKUP($A166,'Tipos de cambio'!$A$6:$A$605,'Tipos de cambio'!$B$6:$B$605),"fuera de rango")))</f>
        <v/>
      </c>
      <c r="H166" s="32">
        <f>IF(OR($F166="",NOT(ISNUMBER($G166))),"",$F166*$G166)</f>
        <v/>
      </c>
      <c r="I166" s="33" t="n"/>
      <c r="J166" s="34">
        <f>IF($F166="","",IF($I166&lt;&gt;"",$I166,IF(COUNTIFS('Contabilidad'!$F$6:$F$405,$F166,'Contabilidad'!$A$6:$A$405,"&gt;="&amp;$A166-Instrucciones!$B$25,'Contabilidad'!$A$6:$A$405,"&lt;="&amp;$A166+Instrucciones!$B$25)=0,"Falta registrar",IF(COUNTIF($F$6:$F$405,$F166)&lt;=COUNTIF('Contabilidad'!$F$6:$F$405,$F166),"Conciliado","Revisar"))))</f>
        <v/>
      </c>
    </row>
    <row r="167">
      <c r="A167" s="35" t="n"/>
      <c r="B167" s="36" t="n"/>
      <c r="C167" s="36" t="n"/>
      <c r="D167" s="37" t="n"/>
      <c r="E167" s="37" t="n"/>
      <c r="F167" s="30">
        <f>IF(AND($D167="",$E167=""),"",$E167-$D167)</f>
        <v/>
      </c>
      <c r="G167" s="31">
        <f>IF($A167="","",IF($A167&lt;MIN('Tipos de cambio'!$A$6:$A$605),"fuera de rango",IFERROR(LOOKUP($A167,'Tipos de cambio'!$A$6:$A$605,'Tipos de cambio'!$B$6:$B$605),"fuera de rango")))</f>
        <v/>
      </c>
      <c r="H167" s="32">
        <f>IF(OR($F167="",NOT(ISNUMBER($G167))),"",$F167*$G167)</f>
        <v/>
      </c>
      <c r="I167" s="33" t="n"/>
      <c r="J167" s="34">
        <f>IF($F167="","",IF($I167&lt;&gt;"",$I167,IF(COUNTIFS('Contabilidad'!$F$6:$F$405,$F167,'Contabilidad'!$A$6:$A$405,"&gt;="&amp;$A167-Instrucciones!$B$25,'Contabilidad'!$A$6:$A$405,"&lt;="&amp;$A167+Instrucciones!$B$25)=0,"Falta registrar",IF(COUNTIF($F$6:$F$405,$F167)&lt;=COUNTIF('Contabilidad'!$F$6:$F$405,$F167),"Conciliado","Revisar"))))</f>
        <v/>
      </c>
    </row>
    <row r="168">
      <c r="A168" s="35" t="n"/>
      <c r="B168" s="36" t="n"/>
      <c r="C168" s="36" t="n"/>
      <c r="D168" s="37" t="n"/>
      <c r="E168" s="37" t="n"/>
      <c r="F168" s="30">
        <f>IF(AND($D168="",$E168=""),"",$E168-$D168)</f>
        <v/>
      </c>
      <c r="G168" s="31">
        <f>IF($A168="","",IF($A168&lt;MIN('Tipos de cambio'!$A$6:$A$605),"fuera de rango",IFERROR(LOOKUP($A168,'Tipos de cambio'!$A$6:$A$605,'Tipos de cambio'!$B$6:$B$605),"fuera de rango")))</f>
        <v/>
      </c>
      <c r="H168" s="32">
        <f>IF(OR($F168="",NOT(ISNUMBER($G168))),"",$F168*$G168)</f>
        <v/>
      </c>
      <c r="I168" s="33" t="n"/>
      <c r="J168" s="34">
        <f>IF($F168="","",IF($I168&lt;&gt;"",$I168,IF(COUNTIFS('Contabilidad'!$F$6:$F$405,$F168,'Contabilidad'!$A$6:$A$405,"&gt;="&amp;$A168-Instrucciones!$B$25,'Contabilidad'!$A$6:$A$405,"&lt;="&amp;$A168+Instrucciones!$B$25)=0,"Falta registrar",IF(COUNTIF($F$6:$F$405,$F168)&lt;=COUNTIF('Contabilidad'!$F$6:$F$405,$F168),"Conciliado","Revisar"))))</f>
        <v/>
      </c>
    </row>
    <row r="169">
      <c r="A169" s="35" t="n"/>
      <c r="B169" s="36" t="n"/>
      <c r="C169" s="36" t="n"/>
      <c r="D169" s="37" t="n"/>
      <c r="E169" s="37" t="n"/>
      <c r="F169" s="30">
        <f>IF(AND($D169="",$E169=""),"",$E169-$D169)</f>
        <v/>
      </c>
      <c r="G169" s="31">
        <f>IF($A169="","",IF($A169&lt;MIN('Tipos de cambio'!$A$6:$A$605),"fuera de rango",IFERROR(LOOKUP($A169,'Tipos de cambio'!$A$6:$A$605,'Tipos de cambio'!$B$6:$B$605),"fuera de rango")))</f>
        <v/>
      </c>
      <c r="H169" s="32">
        <f>IF(OR($F169="",NOT(ISNUMBER($G169))),"",$F169*$G169)</f>
        <v/>
      </c>
      <c r="I169" s="33" t="n"/>
      <c r="J169" s="34">
        <f>IF($F169="","",IF($I169&lt;&gt;"",$I169,IF(COUNTIFS('Contabilidad'!$F$6:$F$405,$F169,'Contabilidad'!$A$6:$A$405,"&gt;="&amp;$A169-Instrucciones!$B$25,'Contabilidad'!$A$6:$A$405,"&lt;="&amp;$A169+Instrucciones!$B$25)=0,"Falta registrar",IF(COUNTIF($F$6:$F$405,$F169)&lt;=COUNTIF('Contabilidad'!$F$6:$F$405,$F169),"Conciliado","Revisar"))))</f>
        <v/>
      </c>
    </row>
    <row r="170">
      <c r="A170" s="35" t="n"/>
      <c r="B170" s="36" t="n"/>
      <c r="C170" s="36" t="n"/>
      <c r="D170" s="37" t="n"/>
      <c r="E170" s="37" t="n"/>
      <c r="F170" s="30">
        <f>IF(AND($D170="",$E170=""),"",$E170-$D170)</f>
        <v/>
      </c>
      <c r="G170" s="31">
        <f>IF($A170="","",IF($A170&lt;MIN('Tipos de cambio'!$A$6:$A$605),"fuera de rango",IFERROR(LOOKUP($A170,'Tipos de cambio'!$A$6:$A$605,'Tipos de cambio'!$B$6:$B$605),"fuera de rango")))</f>
        <v/>
      </c>
      <c r="H170" s="32">
        <f>IF(OR($F170="",NOT(ISNUMBER($G170))),"",$F170*$G170)</f>
        <v/>
      </c>
      <c r="I170" s="33" t="n"/>
      <c r="J170" s="34">
        <f>IF($F170="","",IF($I170&lt;&gt;"",$I170,IF(COUNTIFS('Contabilidad'!$F$6:$F$405,$F170,'Contabilidad'!$A$6:$A$405,"&gt;="&amp;$A170-Instrucciones!$B$25,'Contabilidad'!$A$6:$A$405,"&lt;="&amp;$A170+Instrucciones!$B$25)=0,"Falta registrar",IF(COUNTIF($F$6:$F$405,$F170)&lt;=COUNTIF('Contabilidad'!$F$6:$F$405,$F170),"Conciliado","Revisar"))))</f>
        <v/>
      </c>
    </row>
    <row r="171">
      <c r="A171" s="35" t="n"/>
      <c r="B171" s="36" t="n"/>
      <c r="C171" s="36" t="n"/>
      <c r="D171" s="37" t="n"/>
      <c r="E171" s="37" t="n"/>
      <c r="F171" s="30">
        <f>IF(AND($D171="",$E171=""),"",$E171-$D171)</f>
        <v/>
      </c>
      <c r="G171" s="31">
        <f>IF($A171="","",IF($A171&lt;MIN('Tipos de cambio'!$A$6:$A$605),"fuera de rango",IFERROR(LOOKUP($A171,'Tipos de cambio'!$A$6:$A$605,'Tipos de cambio'!$B$6:$B$605),"fuera de rango")))</f>
        <v/>
      </c>
      <c r="H171" s="32">
        <f>IF(OR($F171="",NOT(ISNUMBER($G171))),"",$F171*$G171)</f>
        <v/>
      </c>
      <c r="I171" s="33" t="n"/>
      <c r="J171" s="34">
        <f>IF($F171="","",IF($I171&lt;&gt;"",$I171,IF(COUNTIFS('Contabilidad'!$F$6:$F$405,$F171,'Contabilidad'!$A$6:$A$405,"&gt;="&amp;$A171-Instrucciones!$B$25,'Contabilidad'!$A$6:$A$405,"&lt;="&amp;$A171+Instrucciones!$B$25)=0,"Falta registrar",IF(COUNTIF($F$6:$F$405,$F171)&lt;=COUNTIF('Contabilidad'!$F$6:$F$405,$F171),"Conciliado","Revisar"))))</f>
        <v/>
      </c>
    </row>
    <row r="172">
      <c r="A172" s="35" t="n"/>
      <c r="B172" s="36" t="n"/>
      <c r="C172" s="36" t="n"/>
      <c r="D172" s="37" t="n"/>
      <c r="E172" s="37" t="n"/>
      <c r="F172" s="30">
        <f>IF(AND($D172="",$E172=""),"",$E172-$D172)</f>
        <v/>
      </c>
      <c r="G172" s="31">
        <f>IF($A172="","",IF($A172&lt;MIN('Tipos de cambio'!$A$6:$A$605),"fuera de rango",IFERROR(LOOKUP($A172,'Tipos de cambio'!$A$6:$A$605,'Tipos de cambio'!$B$6:$B$605),"fuera de rango")))</f>
        <v/>
      </c>
      <c r="H172" s="32">
        <f>IF(OR($F172="",NOT(ISNUMBER($G172))),"",$F172*$G172)</f>
        <v/>
      </c>
      <c r="I172" s="33" t="n"/>
      <c r="J172" s="34">
        <f>IF($F172="","",IF($I172&lt;&gt;"",$I172,IF(COUNTIFS('Contabilidad'!$F$6:$F$405,$F172,'Contabilidad'!$A$6:$A$405,"&gt;="&amp;$A172-Instrucciones!$B$25,'Contabilidad'!$A$6:$A$405,"&lt;="&amp;$A172+Instrucciones!$B$25)=0,"Falta registrar",IF(COUNTIF($F$6:$F$405,$F172)&lt;=COUNTIF('Contabilidad'!$F$6:$F$405,$F172),"Conciliado","Revisar"))))</f>
        <v/>
      </c>
    </row>
    <row r="173">
      <c r="A173" s="35" t="n"/>
      <c r="B173" s="36" t="n"/>
      <c r="C173" s="36" t="n"/>
      <c r="D173" s="37" t="n"/>
      <c r="E173" s="37" t="n"/>
      <c r="F173" s="30">
        <f>IF(AND($D173="",$E173=""),"",$E173-$D173)</f>
        <v/>
      </c>
      <c r="G173" s="31">
        <f>IF($A173="","",IF($A173&lt;MIN('Tipos de cambio'!$A$6:$A$605),"fuera de rango",IFERROR(LOOKUP($A173,'Tipos de cambio'!$A$6:$A$605,'Tipos de cambio'!$B$6:$B$605),"fuera de rango")))</f>
        <v/>
      </c>
      <c r="H173" s="32">
        <f>IF(OR($F173="",NOT(ISNUMBER($G173))),"",$F173*$G173)</f>
        <v/>
      </c>
      <c r="I173" s="33" t="n"/>
      <c r="J173" s="34">
        <f>IF($F173="","",IF($I173&lt;&gt;"",$I173,IF(COUNTIFS('Contabilidad'!$F$6:$F$405,$F173,'Contabilidad'!$A$6:$A$405,"&gt;="&amp;$A173-Instrucciones!$B$25,'Contabilidad'!$A$6:$A$405,"&lt;="&amp;$A173+Instrucciones!$B$25)=0,"Falta registrar",IF(COUNTIF($F$6:$F$405,$F173)&lt;=COUNTIF('Contabilidad'!$F$6:$F$405,$F173),"Conciliado","Revisar"))))</f>
        <v/>
      </c>
    </row>
    <row r="174">
      <c r="A174" s="35" t="n"/>
      <c r="B174" s="36" t="n"/>
      <c r="C174" s="36" t="n"/>
      <c r="D174" s="37" t="n"/>
      <c r="E174" s="37" t="n"/>
      <c r="F174" s="30">
        <f>IF(AND($D174="",$E174=""),"",$E174-$D174)</f>
        <v/>
      </c>
      <c r="G174" s="31">
        <f>IF($A174="","",IF($A174&lt;MIN('Tipos de cambio'!$A$6:$A$605),"fuera de rango",IFERROR(LOOKUP($A174,'Tipos de cambio'!$A$6:$A$605,'Tipos de cambio'!$B$6:$B$605),"fuera de rango")))</f>
        <v/>
      </c>
      <c r="H174" s="32">
        <f>IF(OR($F174="",NOT(ISNUMBER($G174))),"",$F174*$G174)</f>
        <v/>
      </c>
      <c r="I174" s="33" t="n"/>
      <c r="J174" s="34">
        <f>IF($F174="","",IF($I174&lt;&gt;"",$I174,IF(COUNTIFS('Contabilidad'!$F$6:$F$405,$F174,'Contabilidad'!$A$6:$A$405,"&gt;="&amp;$A174-Instrucciones!$B$25,'Contabilidad'!$A$6:$A$405,"&lt;="&amp;$A174+Instrucciones!$B$25)=0,"Falta registrar",IF(COUNTIF($F$6:$F$405,$F174)&lt;=COUNTIF('Contabilidad'!$F$6:$F$405,$F174),"Conciliado","Revisar"))))</f>
        <v/>
      </c>
    </row>
    <row r="175">
      <c r="A175" s="35" t="n"/>
      <c r="B175" s="36" t="n"/>
      <c r="C175" s="36" t="n"/>
      <c r="D175" s="37" t="n"/>
      <c r="E175" s="37" t="n"/>
      <c r="F175" s="30">
        <f>IF(AND($D175="",$E175=""),"",$E175-$D175)</f>
        <v/>
      </c>
      <c r="G175" s="31">
        <f>IF($A175="","",IF($A175&lt;MIN('Tipos de cambio'!$A$6:$A$605),"fuera de rango",IFERROR(LOOKUP($A175,'Tipos de cambio'!$A$6:$A$605,'Tipos de cambio'!$B$6:$B$605),"fuera de rango")))</f>
        <v/>
      </c>
      <c r="H175" s="32">
        <f>IF(OR($F175="",NOT(ISNUMBER($G175))),"",$F175*$G175)</f>
        <v/>
      </c>
      <c r="I175" s="33" t="n"/>
      <c r="J175" s="34">
        <f>IF($F175="","",IF($I175&lt;&gt;"",$I175,IF(COUNTIFS('Contabilidad'!$F$6:$F$405,$F175,'Contabilidad'!$A$6:$A$405,"&gt;="&amp;$A175-Instrucciones!$B$25,'Contabilidad'!$A$6:$A$405,"&lt;="&amp;$A175+Instrucciones!$B$25)=0,"Falta registrar",IF(COUNTIF($F$6:$F$405,$F175)&lt;=COUNTIF('Contabilidad'!$F$6:$F$405,$F175),"Conciliado","Revisar"))))</f>
        <v/>
      </c>
    </row>
    <row r="176">
      <c r="A176" s="35" t="n"/>
      <c r="B176" s="36" t="n"/>
      <c r="C176" s="36" t="n"/>
      <c r="D176" s="37" t="n"/>
      <c r="E176" s="37" t="n"/>
      <c r="F176" s="30">
        <f>IF(AND($D176="",$E176=""),"",$E176-$D176)</f>
        <v/>
      </c>
      <c r="G176" s="31">
        <f>IF($A176="","",IF($A176&lt;MIN('Tipos de cambio'!$A$6:$A$605),"fuera de rango",IFERROR(LOOKUP($A176,'Tipos de cambio'!$A$6:$A$605,'Tipos de cambio'!$B$6:$B$605),"fuera de rango")))</f>
        <v/>
      </c>
      <c r="H176" s="32">
        <f>IF(OR($F176="",NOT(ISNUMBER($G176))),"",$F176*$G176)</f>
        <v/>
      </c>
      <c r="I176" s="33" t="n"/>
      <c r="J176" s="34">
        <f>IF($F176="","",IF($I176&lt;&gt;"",$I176,IF(COUNTIFS('Contabilidad'!$F$6:$F$405,$F176,'Contabilidad'!$A$6:$A$405,"&gt;="&amp;$A176-Instrucciones!$B$25,'Contabilidad'!$A$6:$A$405,"&lt;="&amp;$A176+Instrucciones!$B$25)=0,"Falta registrar",IF(COUNTIF($F$6:$F$405,$F176)&lt;=COUNTIF('Contabilidad'!$F$6:$F$405,$F176),"Conciliado","Revisar"))))</f>
        <v/>
      </c>
    </row>
    <row r="177">
      <c r="A177" s="35" t="n"/>
      <c r="B177" s="36" t="n"/>
      <c r="C177" s="36" t="n"/>
      <c r="D177" s="37" t="n"/>
      <c r="E177" s="37" t="n"/>
      <c r="F177" s="30">
        <f>IF(AND($D177="",$E177=""),"",$E177-$D177)</f>
        <v/>
      </c>
      <c r="G177" s="31">
        <f>IF($A177="","",IF($A177&lt;MIN('Tipos de cambio'!$A$6:$A$605),"fuera de rango",IFERROR(LOOKUP($A177,'Tipos de cambio'!$A$6:$A$605,'Tipos de cambio'!$B$6:$B$605),"fuera de rango")))</f>
        <v/>
      </c>
      <c r="H177" s="32">
        <f>IF(OR($F177="",NOT(ISNUMBER($G177))),"",$F177*$G177)</f>
        <v/>
      </c>
      <c r="I177" s="33" t="n"/>
      <c r="J177" s="34">
        <f>IF($F177="","",IF($I177&lt;&gt;"",$I177,IF(COUNTIFS('Contabilidad'!$F$6:$F$405,$F177,'Contabilidad'!$A$6:$A$405,"&gt;="&amp;$A177-Instrucciones!$B$25,'Contabilidad'!$A$6:$A$405,"&lt;="&amp;$A177+Instrucciones!$B$25)=0,"Falta registrar",IF(COUNTIF($F$6:$F$405,$F177)&lt;=COUNTIF('Contabilidad'!$F$6:$F$405,$F177),"Conciliado","Revisar"))))</f>
        <v/>
      </c>
    </row>
    <row r="178">
      <c r="A178" s="35" t="n"/>
      <c r="B178" s="36" t="n"/>
      <c r="C178" s="36" t="n"/>
      <c r="D178" s="37" t="n"/>
      <c r="E178" s="37" t="n"/>
      <c r="F178" s="30">
        <f>IF(AND($D178="",$E178=""),"",$E178-$D178)</f>
        <v/>
      </c>
      <c r="G178" s="31">
        <f>IF($A178="","",IF($A178&lt;MIN('Tipos de cambio'!$A$6:$A$605),"fuera de rango",IFERROR(LOOKUP($A178,'Tipos de cambio'!$A$6:$A$605,'Tipos de cambio'!$B$6:$B$605),"fuera de rango")))</f>
        <v/>
      </c>
      <c r="H178" s="32">
        <f>IF(OR($F178="",NOT(ISNUMBER($G178))),"",$F178*$G178)</f>
        <v/>
      </c>
      <c r="I178" s="33" t="n"/>
      <c r="J178" s="34">
        <f>IF($F178="","",IF($I178&lt;&gt;"",$I178,IF(COUNTIFS('Contabilidad'!$F$6:$F$405,$F178,'Contabilidad'!$A$6:$A$405,"&gt;="&amp;$A178-Instrucciones!$B$25,'Contabilidad'!$A$6:$A$405,"&lt;="&amp;$A178+Instrucciones!$B$25)=0,"Falta registrar",IF(COUNTIF($F$6:$F$405,$F178)&lt;=COUNTIF('Contabilidad'!$F$6:$F$405,$F178),"Conciliado","Revisar"))))</f>
        <v/>
      </c>
    </row>
    <row r="179">
      <c r="A179" s="35" t="n"/>
      <c r="B179" s="36" t="n"/>
      <c r="C179" s="36" t="n"/>
      <c r="D179" s="37" t="n"/>
      <c r="E179" s="37" t="n"/>
      <c r="F179" s="30">
        <f>IF(AND($D179="",$E179=""),"",$E179-$D179)</f>
        <v/>
      </c>
      <c r="G179" s="31">
        <f>IF($A179="","",IF($A179&lt;MIN('Tipos de cambio'!$A$6:$A$605),"fuera de rango",IFERROR(LOOKUP($A179,'Tipos de cambio'!$A$6:$A$605,'Tipos de cambio'!$B$6:$B$605),"fuera de rango")))</f>
        <v/>
      </c>
      <c r="H179" s="32">
        <f>IF(OR($F179="",NOT(ISNUMBER($G179))),"",$F179*$G179)</f>
        <v/>
      </c>
      <c r="I179" s="33" t="n"/>
      <c r="J179" s="34">
        <f>IF($F179="","",IF($I179&lt;&gt;"",$I179,IF(COUNTIFS('Contabilidad'!$F$6:$F$405,$F179,'Contabilidad'!$A$6:$A$405,"&gt;="&amp;$A179-Instrucciones!$B$25,'Contabilidad'!$A$6:$A$405,"&lt;="&amp;$A179+Instrucciones!$B$25)=0,"Falta registrar",IF(COUNTIF($F$6:$F$405,$F179)&lt;=COUNTIF('Contabilidad'!$F$6:$F$405,$F179),"Conciliado","Revisar"))))</f>
        <v/>
      </c>
    </row>
    <row r="180">
      <c r="A180" s="35" t="n"/>
      <c r="B180" s="36" t="n"/>
      <c r="C180" s="36" t="n"/>
      <c r="D180" s="37" t="n"/>
      <c r="E180" s="37" t="n"/>
      <c r="F180" s="30">
        <f>IF(AND($D180="",$E180=""),"",$E180-$D180)</f>
        <v/>
      </c>
      <c r="G180" s="31">
        <f>IF($A180="","",IF($A180&lt;MIN('Tipos de cambio'!$A$6:$A$605),"fuera de rango",IFERROR(LOOKUP($A180,'Tipos de cambio'!$A$6:$A$605,'Tipos de cambio'!$B$6:$B$605),"fuera de rango")))</f>
        <v/>
      </c>
      <c r="H180" s="32">
        <f>IF(OR($F180="",NOT(ISNUMBER($G180))),"",$F180*$G180)</f>
        <v/>
      </c>
      <c r="I180" s="33" t="n"/>
      <c r="J180" s="34">
        <f>IF($F180="","",IF($I180&lt;&gt;"",$I180,IF(COUNTIFS('Contabilidad'!$F$6:$F$405,$F180,'Contabilidad'!$A$6:$A$405,"&gt;="&amp;$A180-Instrucciones!$B$25,'Contabilidad'!$A$6:$A$405,"&lt;="&amp;$A180+Instrucciones!$B$25)=0,"Falta registrar",IF(COUNTIF($F$6:$F$405,$F180)&lt;=COUNTIF('Contabilidad'!$F$6:$F$405,$F180),"Conciliado","Revisar"))))</f>
        <v/>
      </c>
    </row>
    <row r="181">
      <c r="A181" s="35" t="n"/>
      <c r="B181" s="36" t="n"/>
      <c r="C181" s="36" t="n"/>
      <c r="D181" s="37" t="n"/>
      <c r="E181" s="37" t="n"/>
      <c r="F181" s="30">
        <f>IF(AND($D181="",$E181=""),"",$E181-$D181)</f>
        <v/>
      </c>
      <c r="G181" s="31">
        <f>IF($A181="","",IF($A181&lt;MIN('Tipos de cambio'!$A$6:$A$605),"fuera de rango",IFERROR(LOOKUP($A181,'Tipos de cambio'!$A$6:$A$605,'Tipos de cambio'!$B$6:$B$605),"fuera de rango")))</f>
        <v/>
      </c>
      <c r="H181" s="32">
        <f>IF(OR($F181="",NOT(ISNUMBER($G181))),"",$F181*$G181)</f>
        <v/>
      </c>
      <c r="I181" s="33" t="n"/>
      <c r="J181" s="34">
        <f>IF($F181="","",IF($I181&lt;&gt;"",$I181,IF(COUNTIFS('Contabilidad'!$F$6:$F$405,$F181,'Contabilidad'!$A$6:$A$405,"&gt;="&amp;$A181-Instrucciones!$B$25,'Contabilidad'!$A$6:$A$405,"&lt;="&amp;$A181+Instrucciones!$B$25)=0,"Falta registrar",IF(COUNTIF($F$6:$F$405,$F181)&lt;=COUNTIF('Contabilidad'!$F$6:$F$405,$F181),"Conciliado","Revisar"))))</f>
        <v/>
      </c>
    </row>
    <row r="182">
      <c r="A182" s="35" t="n"/>
      <c r="B182" s="36" t="n"/>
      <c r="C182" s="36" t="n"/>
      <c r="D182" s="37" t="n"/>
      <c r="E182" s="37" t="n"/>
      <c r="F182" s="30">
        <f>IF(AND($D182="",$E182=""),"",$E182-$D182)</f>
        <v/>
      </c>
      <c r="G182" s="31">
        <f>IF($A182="","",IF($A182&lt;MIN('Tipos de cambio'!$A$6:$A$605),"fuera de rango",IFERROR(LOOKUP($A182,'Tipos de cambio'!$A$6:$A$605,'Tipos de cambio'!$B$6:$B$605),"fuera de rango")))</f>
        <v/>
      </c>
      <c r="H182" s="32">
        <f>IF(OR($F182="",NOT(ISNUMBER($G182))),"",$F182*$G182)</f>
        <v/>
      </c>
      <c r="I182" s="33" t="n"/>
      <c r="J182" s="34">
        <f>IF($F182="","",IF($I182&lt;&gt;"",$I182,IF(COUNTIFS('Contabilidad'!$F$6:$F$405,$F182,'Contabilidad'!$A$6:$A$405,"&gt;="&amp;$A182-Instrucciones!$B$25,'Contabilidad'!$A$6:$A$405,"&lt;="&amp;$A182+Instrucciones!$B$25)=0,"Falta registrar",IF(COUNTIF($F$6:$F$405,$F182)&lt;=COUNTIF('Contabilidad'!$F$6:$F$405,$F182),"Conciliado","Revisar"))))</f>
        <v/>
      </c>
    </row>
    <row r="183">
      <c r="A183" s="35" t="n"/>
      <c r="B183" s="36" t="n"/>
      <c r="C183" s="36" t="n"/>
      <c r="D183" s="37" t="n"/>
      <c r="E183" s="37" t="n"/>
      <c r="F183" s="30">
        <f>IF(AND($D183="",$E183=""),"",$E183-$D183)</f>
        <v/>
      </c>
      <c r="G183" s="31">
        <f>IF($A183="","",IF($A183&lt;MIN('Tipos de cambio'!$A$6:$A$605),"fuera de rango",IFERROR(LOOKUP($A183,'Tipos de cambio'!$A$6:$A$605,'Tipos de cambio'!$B$6:$B$605),"fuera de rango")))</f>
        <v/>
      </c>
      <c r="H183" s="32">
        <f>IF(OR($F183="",NOT(ISNUMBER($G183))),"",$F183*$G183)</f>
        <v/>
      </c>
      <c r="I183" s="33" t="n"/>
      <c r="J183" s="34">
        <f>IF($F183="","",IF($I183&lt;&gt;"",$I183,IF(COUNTIFS('Contabilidad'!$F$6:$F$405,$F183,'Contabilidad'!$A$6:$A$405,"&gt;="&amp;$A183-Instrucciones!$B$25,'Contabilidad'!$A$6:$A$405,"&lt;="&amp;$A183+Instrucciones!$B$25)=0,"Falta registrar",IF(COUNTIF($F$6:$F$405,$F183)&lt;=COUNTIF('Contabilidad'!$F$6:$F$405,$F183),"Conciliado","Revisar"))))</f>
        <v/>
      </c>
    </row>
    <row r="184">
      <c r="A184" s="35" t="n"/>
      <c r="B184" s="36" t="n"/>
      <c r="C184" s="36" t="n"/>
      <c r="D184" s="37" t="n"/>
      <c r="E184" s="37" t="n"/>
      <c r="F184" s="30">
        <f>IF(AND($D184="",$E184=""),"",$E184-$D184)</f>
        <v/>
      </c>
      <c r="G184" s="31">
        <f>IF($A184="","",IF($A184&lt;MIN('Tipos de cambio'!$A$6:$A$605),"fuera de rango",IFERROR(LOOKUP($A184,'Tipos de cambio'!$A$6:$A$605,'Tipos de cambio'!$B$6:$B$605),"fuera de rango")))</f>
        <v/>
      </c>
      <c r="H184" s="32">
        <f>IF(OR($F184="",NOT(ISNUMBER($G184))),"",$F184*$G184)</f>
        <v/>
      </c>
      <c r="I184" s="33" t="n"/>
      <c r="J184" s="34">
        <f>IF($F184="","",IF($I184&lt;&gt;"",$I184,IF(COUNTIFS('Contabilidad'!$F$6:$F$405,$F184,'Contabilidad'!$A$6:$A$405,"&gt;="&amp;$A184-Instrucciones!$B$25,'Contabilidad'!$A$6:$A$405,"&lt;="&amp;$A184+Instrucciones!$B$25)=0,"Falta registrar",IF(COUNTIF($F$6:$F$405,$F184)&lt;=COUNTIF('Contabilidad'!$F$6:$F$405,$F184),"Conciliado","Revisar"))))</f>
        <v/>
      </c>
    </row>
    <row r="185">
      <c r="A185" s="35" t="n"/>
      <c r="B185" s="36" t="n"/>
      <c r="C185" s="36" t="n"/>
      <c r="D185" s="37" t="n"/>
      <c r="E185" s="37" t="n"/>
      <c r="F185" s="30">
        <f>IF(AND($D185="",$E185=""),"",$E185-$D185)</f>
        <v/>
      </c>
      <c r="G185" s="31">
        <f>IF($A185="","",IF($A185&lt;MIN('Tipos de cambio'!$A$6:$A$605),"fuera de rango",IFERROR(LOOKUP($A185,'Tipos de cambio'!$A$6:$A$605,'Tipos de cambio'!$B$6:$B$605),"fuera de rango")))</f>
        <v/>
      </c>
      <c r="H185" s="32">
        <f>IF(OR($F185="",NOT(ISNUMBER($G185))),"",$F185*$G185)</f>
        <v/>
      </c>
      <c r="I185" s="33" t="n"/>
      <c r="J185" s="34">
        <f>IF($F185="","",IF($I185&lt;&gt;"",$I185,IF(COUNTIFS('Contabilidad'!$F$6:$F$405,$F185,'Contabilidad'!$A$6:$A$405,"&gt;="&amp;$A185-Instrucciones!$B$25,'Contabilidad'!$A$6:$A$405,"&lt;="&amp;$A185+Instrucciones!$B$25)=0,"Falta registrar",IF(COUNTIF($F$6:$F$405,$F185)&lt;=COUNTIF('Contabilidad'!$F$6:$F$405,$F185),"Conciliado","Revisar"))))</f>
        <v/>
      </c>
    </row>
    <row r="186">
      <c r="A186" s="35" t="n"/>
      <c r="B186" s="36" t="n"/>
      <c r="C186" s="36" t="n"/>
      <c r="D186" s="37" t="n"/>
      <c r="E186" s="37" t="n"/>
      <c r="F186" s="30">
        <f>IF(AND($D186="",$E186=""),"",$E186-$D186)</f>
        <v/>
      </c>
      <c r="G186" s="31">
        <f>IF($A186="","",IF($A186&lt;MIN('Tipos de cambio'!$A$6:$A$605),"fuera de rango",IFERROR(LOOKUP($A186,'Tipos de cambio'!$A$6:$A$605,'Tipos de cambio'!$B$6:$B$605),"fuera de rango")))</f>
        <v/>
      </c>
      <c r="H186" s="32">
        <f>IF(OR($F186="",NOT(ISNUMBER($G186))),"",$F186*$G186)</f>
        <v/>
      </c>
      <c r="I186" s="33" t="n"/>
      <c r="J186" s="34">
        <f>IF($F186="","",IF($I186&lt;&gt;"",$I186,IF(COUNTIFS('Contabilidad'!$F$6:$F$405,$F186,'Contabilidad'!$A$6:$A$405,"&gt;="&amp;$A186-Instrucciones!$B$25,'Contabilidad'!$A$6:$A$405,"&lt;="&amp;$A186+Instrucciones!$B$25)=0,"Falta registrar",IF(COUNTIF($F$6:$F$405,$F186)&lt;=COUNTIF('Contabilidad'!$F$6:$F$405,$F186),"Conciliado","Revisar"))))</f>
        <v/>
      </c>
    </row>
    <row r="187">
      <c r="A187" s="35" t="n"/>
      <c r="B187" s="36" t="n"/>
      <c r="C187" s="36" t="n"/>
      <c r="D187" s="37" t="n"/>
      <c r="E187" s="37" t="n"/>
      <c r="F187" s="30">
        <f>IF(AND($D187="",$E187=""),"",$E187-$D187)</f>
        <v/>
      </c>
      <c r="G187" s="31">
        <f>IF($A187="","",IF($A187&lt;MIN('Tipos de cambio'!$A$6:$A$605),"fuera de rango",IFERROR(LOOKUP($A187,'Tipos de cambio'!$A$6:$A$605,'Tipos de cambio'!$B$6:$B$605),"fuera de rango")))</f>
        <v/>
      </c>
      <c r="H187" s="32">
        <f>IF(OR($F187="",NOT(ISNUMBER($G187))),"",$F187*$G187)</f>
        <v/>
      </c>
      <c r="I187" s="33" t="n"/>
      <c r="J187" s="34">
        <f>IF($F187="","",IF($I187&lt;&gt;"",$I187,IF(COUNTIFS('Contabilidad'!$F$6:$F$405,$F187,'Contabilidad'!$A$6:$A$405,"&gt;="&amp;$A187-Instrucciones!$B$25,'Contabilidad'!$A$6:$A$405,"&lt;="&amp;$A187+Instrucciones!$B$25)=0,"Falta registrar",IF(COUNTIF($F$6:$F$405,$F187)&lt;=COUNTIF('Contabilidad'!$F$6:$F$405,$F187),"Conciliado","Revisar"))))</f>
        <v/>
      </c>
    </row>
    <row r="188">
      <c r="A188" s="35" t="n"/>
      <c r="B188" s="36" t="n"/>
      <c r="C188" s="36" t="n"/>
      <c r="D188" s="37" t="n"/>
      <c r="E188" s="37" t="n"/>
      <c r="F188" s="30">
        <f>IF(AND($D188="",$E188=""),"",$E188-$D188)</f>
        <v/>
      </c>
      <c r="G188" s="31">
        <f>IF($A188="","",IF($A188&lt;MIN('Tipos de cambio'!$A$6:$A$605),"fuera de rango",IFERROR(LOOKUP($A188,'Tipos de cambio'!$A$6:$A$605,'Tipos de cambio'!$B$6:$B$605),"fuera de rango")))</f>
        <v/>
      </c>
      <c r="H188" s="32">
        <f>IF(OR($F188="",NOT(ISNUMBER($G188))),"",$F188*$G188)</f>
        <v/>
      </c>
      <c r="I188" s="33" t="n"/>
      <c r="J188" s="34">
        <f>IF($F188="","",IF($I188&lt;&gt;"",$I188,IF(COUNTIFS('Contabilidad'!$F$6:$F$405,$F188,'Contabilidad'!$A$6:$A$405,"&gt;="&amp;$A188-Instrucciones!$B$25,'Contabilidad'!$A$6:$A$405,"&lt;="&amp;$A188+Instrucciones!$B$25)=0,"Falta registrar",IF(COUNTIF($F$6:$F$405,$F188)&lt;=COUNTIF('Contabilidad'!$F$6:$F$405,$F188),"Conciliado","Revisar"))))</f>
        <v/>
      </c>
    </row>
    <row r="189">
      <c r="A189" s="35" t="n"/>
      <c r="B189" s="36" t="n"/>
      <c r="C189" s="36" t="n"/>
      <c r="D189" s="37" t="n"/>
      <c r="E189" s="37" t="n"/>
      <c r="F189" s="30">
        <f>IF(AND($D189="",$E189=""),"",$E189-$D189)</f>
        <v/>
      </c>
      <c r="G189" s="31">
        <f>IF($A189="","",IF($A189&lt;MIN('Tipos de cambio'!$A$6:$A$605),"fuera de rango",IFERROR(LOOKUP($A189,'Tipos de cambio'!$A$6:$A$605,'Tipos de cambio'!$B$6:$B$605),"fuera de rango")))</f>
        <v/>
      </c>
      <c r="H189" s="32">
        <f>IF(OR($F189="",NOT(ISNUMBER($G189))),"",$F189*$G189)</f>
        <v/>
      </c>
      <c r="I189" s="33" t="n"/>
      <c r="J189" s="34">
        <f>IF($F189="","",IF($I189&lt;&gt;"",$I189,IF(COUNTIFS('Contabilidad'!$F$6:$F$405,$F189,'Contabilidad'!$A$6:$A$405,"&gt;="&amp;$A189-Instrucciones!$B$25,'Contabilidad'!$A$6:$A$405,"&lt;="&amp;$A189+Instrucciones!$B$25)=0,"Falta registrar",IF(COUNTIF($F$6:$F$405,$F189)&lt;=COUNTIF('Contabilidad'!$F$6:$F$405,$F189),"Conciliado","Revisar"))))</f>
        <v/>
      </c>
    </row>
    <row r="190">
      <c r="A190" s="35" t="n"/>
      <c r="B190" s="36" t="n"/>
      <c r="C190" s="36" t="n"/>
      <c r="D190" s="37" t="n"/>
      <c r="E190" s="37" t="n"/>
      <c r="F190" s="30">
        <f>IF(AND($D190="",$E190=""),"",$E190-$D190)</f>
        <v/>
      </c>
      <c r="G190" s="31">
        <f>IF($A190="","",IF($A190&lt;MIN('Tipos de cambio'!$A$6:$A$605),"fuera de rango",IFERROR(LOOKUP($A190,'Tipos de cambio'!$A$6:$A$605,'Tipos de cambio'!$B$6:$B$605),"fuera de rango")))</f>
        <v/>
      </c>
      <c r="H190" s="32">
        <f>IF(OR($F190="",NOT(ISNUMBER($G190))),"",$F190*$G190)</f>
        <v/>
      </c>
      <c r="I190" s="33" t="n"/>
      <c r="J190" s="34">
        <f>IF($F190="","",IF($I190&lt;&gt;"",$I190,IF(COUNTIFS('Contabilidad'!$F$6:$F$405,$F190,'Contabilidad'!$A$6:$A$405,"&gt;="&amp;$A190-Instrucciones!$B$25,'Contabilidad'!$A$6:$A$405,"&lt;="&amp;$A190+Instrucciones!$B$25)=0,"Falta registrar",IF(COUNTIF($F$6:$F$405,$F190)&lt;=COUNTIF('Contabilidad'!$F$6:$F$405,$F190),"Conciliado","Revisar"))))</f>
        <v/>
      </c>
    </row>
    <row r="191">
      <c r="A191" s="35" t="n"/>
      <c r="B191" s="36" t="n"/>
      <c r="C191" s="36" t="n"/>
      <c r="D191" s="37" t="n"/>
      <c r="E191" s="37" t="n"/>
      <c r="F191" s="30">
        <f>IF(AND($D191="",$E191=""),"",$E191-$D191)</f>
        <v/>
      </c>
      <c r="G191" s="31">
        <f>IF($A191="","",IF($A191&lt;MIN('Tipos de cambio'!$A$6:$A$605),"fuera de rango",IFERROR(LOOKUP($A191,'Tipos de cambio'!$A$6:$A$605,'Tipos de cambio'!$B$6:$B$605),"fuera de rango")))</f>
        <v/>
      </c>
      <c r="H191" s="32">
        <f>IF(OR($F191="",NOT(ISNUMBER($G191))),"",$F191*$G191)</f>
        <v/>
      </c>
      <c r="I191" s="33" t="n"/>
      <c r="J191" s="34">
        <f>IF($F191="","",IF($I191&lt;&gt;"",$I191,IF(COUNTIFS('Contabilidad'!$F$6:$F$405,$F191,'Contabilidad'!$A$6:$A$405,"&gt;="&amp;$A191-Instrucciones!$B$25,'Contabilidad'!$A$6:$A$405,"&lt;="&amp;$A191+Instrucciones!$B$25)=0,"Falta registrar",IF(COUNTIF($F$6:$F$405,$F191)&lt;=COUNTIF('Contabilidad'!$F$6:$F$405,$F191),"Conciliado","Revisar"))))</f>
        <v/>
      </c>
    </row>
    <row r="192">
      <c r="A192" s="35" t="n"/>
      <c r="B192" s="36" t="n"/>
      <c r="C192" s="36" t="n"/>
      <c r="D192" s="37" t="n"/>
      <c r="E192" s="37" t="n"/>
      <c r="F192" s="30">
        <f>IF(AND($D192="",$E192=""),"",$E192-$D192)</f>
        <v/>
      </c>
      <c r="G192" s="31">
        <f>IF($A192="","",IF($A192&lt;MIN('Tipos de cambio'!$A$6:$A$605),"fuera de rango",IFERROR(LOOKUP($A192,'Tipos de cambio'!$A$6:$A$605,'Tipos de cambio'!$B$6:$B$605),"fuera de rango")))</f>
        <v/>
      </c>
      <c r="H192" s="32">
        <f>IF(OR($F192="",NOT(ISNUMBER($G192))),"",$F192*$G192)</f>
        <v/>
      </c>
      <c r="I192" s="33" t="n"/>
      <c r="J192" s="34">
        <f>IF($F192="","",IF($I192&lt;&gt;"",$I192,IF(COUNTIFS('Contabilidad'!$F$6:$F$405,$F192,'Contabilidad'!$A$6:$A$405,"&gt;="&amp;$A192-Instrucciones!$B$25,'Contabilidad'!$A$6:$A$405,"&lt;="&amp;$A192+Instrucciones!$B$25)=0,"Falta registrar",IF(COUNTIF($F$6:$F$405,$F192)&lt;=COUNTIF('Contabilidad'!$F$6:$F$405,$F192),"Conciliado","Revisar"))))</f>
        <v/>
      </c>
    </row>
    <row r="193">
      <c r="A193" s="35" t="n"/>
      <c r="B193" s="36" t="n"/>
      <c r="C193" s="36" t="n"/>
      <c r="D193" s="37" t="n"/>
      <c r="E193" s="37" t="n"/>
      <c r="F193" s="30">
        <f>IF(AND($D193="",$E193=""),"",$E193-$D193)</f>
        <v/>
      </c>
      <c r="G193" s="31">
        <f>IF($A193="","",IF($A193&lt;MIN('Tipos de cambio'!$A$6:$A$605),"fuera de rango",IFERROR(LOOKUP($A193,'Tipos de cambio'!$A$6:$A$605,'Tipos de cambio'!$B$6:$B$605),"fuera de rango")))</f>
        <v/>
      </c>
      <c r="H193" s="32">
        <f>IF(OR($F193="",NOT(ISNUMBER($G193))),"",$F193*$G193)</f>
        <v/>
      </c>
      <c r="I193" s="33" t="n"/>
      <c r="J193" s="34">
        <f>IF($F193="","",IF($I193&lt;&gt;"",$I193,IF(COUNTIFS('Contabilidad'!$F$6:$F$405,$F193,'Contabilidad'!$A$6:$A$405,"&gt;="&amp;$A193-Instrucciones!$B$25,'Contabilidad'!$A$6:$A$405,"&lt;="&amp;$A193+Instrucciones!$B$25)=0,"Falta registrar",IF(COUNTIF($F$6:$F$405,$F193)&lt;=COUNTIF('Contabilidad'!$F$6:$F$405,$F193),"Conciliado","Revisar"))))</f>
        <v/>
      </c>
    </row>
    <row r="194">
      <c r="A194" s="35" t="n"/>
      <c r="B194" s="36" t="n"/>
      <c r="C194" s="36" t="n"/>
      <c r="D194" s="37" t="n"/>
      <c r="E194" s="37" t="n"/>
      <c r="F194" s="30">
        <f>IF(AND($D194="",$E194=""),"",$E194-$D194)</f>
        <v/>
      </c>
      <c r="G194" s="31">
        <f>IF($A194="","",IF($A194&lt;MIN('Tipos de cambio'!$A$6:$A$605),"fuera de rango",IFERROR(LOOKUP($A194,'Tipos de cambio'!$A$6:$A$605,'Tipos de cambio'!$B$6:$B$605),"fuera de rango")))</f>
        <v/>
      </c>
      <c r="H194" s="32">
        <f>IF(OR($F194="",NOT(ISNUMBER($G194))),"",$F194*$G194)</f>
        <v/>
      </c>
      <c r="I194" s="33" t="n"/>
      <c r="J194" s="34">
        <f>IF($F194="","",IF($I194&lt;&gt;"",$I194,IF(COUNTIFS('Contabilidad'!$F$6:$F$405,$F194,'Contabilidad'!$A$6:$A$405,"&gt;="&amp;$A194-Instrucciones!$B$25,'Contabilidad'!$A$6:$A$405,"&lt;="&amp;$A194+Instrucciones!$B$25)=0,"Falta registrar",IF(COUNTIF($F$6:$F$405,$F194)&lt;=COUNTIF('Contabilidad'!$F$6:$F$405,$F194),"Conciliado","Revisar"))))</f>
        <v/>
      </c>
    </row>
    <row r="195">
      <c r="A195" s="35" t="n"/>
      <c r="B195" s="36" t="n"/>
      <c r="C195" s="36" t="n"/>
      <c r="D195" s="37" t="n"/>
      <c r="E195" s="37" t="n"/>
      <c r="F195" s="30">
        <f>IF(AND($D195="",$E195=""),"",$E195-$D195)</f>
        <v/>
      </c>
      <c r="G195" s="31">
        <f>IF($A195="","",IF($A195&lt;MIN('Tipos de cambio'!$A$6:$A$605),"fuera de rango",IFERROR(LOOKUP($A195,'Tipos de cambio'!$A$6:$A$605,'Tipos de cambio'!$B$6:$B$605),"fuera de rango")))</f>
        <v/>
      </c>
      <c r="H195" s="32">
        <f>IF(OR($F195="",NOT(ISNUMBER($G195))),"",$F195*$G195)</f>
        <v/>
      </c>
      <c r="I195" s="33" t="n"/>
      <c r="J195" s="34">
        <f>IF($F195="","",IF($I195&lt;&gt;"",$I195,IF(COUNTIFS('Contabilidad'!$F$6:$F$405,$F195,'Contabilidad'!$A$6:$A$405,"&gt;="&amp;$A195-Instrucciones!$B$25,'Contabilidad'!$A$6:$A$405,"&lt;="&amp;$A195+Instrucciones!$B$25)=0,"Falta registrar",IF(COUNTIF($F$6:$F$405,$F195)&lt;=COUNTIF('Contabilidad'!$F$6:$F$405,$F195),"Conciliado","Revisar"))))</f>
        <v/>
      </c>
    </row>
    <row r="196">
      <c r="A196" s="35" t="n"/>
      <c r="B196" s="36" t="n"/>
      <c r="C196" s="36" t="n"/>
      <c r="D196" s="37" t="n"/>
      <c r="E196" s="37" t="n"/>
      <c r="F196" s="30">
        <f>IF(AND($D196="",$E196=""),"",$E196-$D196)</f>
        <v/>
      </c>
      <c r="G196" s="31">
        <f>IF($A196="","",IF($A196&lt;MIN('Tipos de cambio'!$A$6:$A$605),"fuera de rango",IFERROR(LOOKUP($A196,'Tipos de cambio'!$A$6:$A$605,'Tipos de cambio'!$B$6:$B$605),"fuera de rango")))</f>
        <v/>
      </c>
      <c r="H196" s="32">
        <f>IF(OR($F196="",NOT(ISNUMBER($G196))),"",$F196*$G196)</f>
        <v/>
      </c>
      <c r="I196" s="33" t="n"/>
      <c r="J196" s="34">
        <f>IF($F196="","",IF($I196&lt;&gt;"",$I196,IF(COUNTIFS('Contabilidad'!$F$6:$F$405,$F196,'Contabilidad'!$A$6:$A$405,"&gt;="&amp;$A196-Instrucciones!$B$25,'Contabilidad'!$A$6:$A$405,"&lt;="&amp;$A196+Instrucciones!$B$25)=0,"Falta registrar",IF(COUNTIF($F$6:$F$405,$F196)&lt;=COUNTIF('Contabilidad'!$F$6:$F$405,$F196),"Conciliado","Revisar"))))</f>
        <v/>
      </c>
    </row>
    <row r="197">
      <c r="A197" s="35" t="n"/>
      <c r="B197" s="36" t="n"/>
      <c r="C197" s="36" t="n"/>
      <c r="D197" s="37" t="n"/>
      <c r="E197" s="37" t="n"/>
      <c r="F197" s="30">
        <f>IF(AND($D197="",$E197=""),"",$E197-$D197)</f>
        <v/>
      </c>
      <c r="G197" s="31">
        <f>IF($A197="","",IF($A197&lt;MIN('Tipos de cambio'!$A$6:$A$605),"fuera de rango",IFERROR(LOOKUP($A197,'Tipos de cambio'!$A$6:$A$605,'Tipos de cambio'!$B$6:$B$605),"fuera de rango")))</f>
        <v/>
      </c>
      <c r="H197" s="32">
        <f>IF(OR($F197="",NOT(ISNUMBER($G197))),"",$F197*$G197)</f>
        <v/>
      </c>
      <c r="I197" s="33" t="n"/>
      <c r="J197" s="34">
        <f>IF($F197="","",IF($I197&lt;&gt;"",$I197,IF(COUNTIFS('Contabilidad'!$F$6:$F$405,$F197,'Contabilidad'!$A$6:$A$405,"&gt;="&amp;$A197-Instrucciones!$B$25,'Contabilidad'!$A$6:$A$405,"&lt;="&amp;$A197+Instrucciones!$B$25)=0,"Falta registrar",IF(COUNTIF($F$6:$F$405,$F197)&lt;=COUNTIF('Contabilidad'!$F$6:$F$405,$F197),"Conciliado","Revisar"))))</f>
        <v/>
      </c>
    </row>
    <row r="198">
      <c r="A198" s="35" t="n"/>
      <c r="B198" s="36" t="n"/>
      <c r="C198" s="36" t="n"/>
      <c r="D198" s="37" t="n"/>
      <c r="E198" s="37" t="n"/>
      <c r="F198" s="30">
        <f>IF(AND($D198="",$E198=""),"",$E198-$D198)</f>
        <v/>
      </c>
      <c r="G198" s="31">
        <f>IF($A198="","",IF($A198&lt;MIN('Tipos de cambio'!$A$6:$A$605),"fuera de rango",IFERROR(LOOKUP($A198,'Tipos de cambio'!$A$6:$A$605,'Tipos de cambio'!$B$6:$B$605),"fuera de rango")))</f>
        <v/>
      </c>
      <c r="H198" s="32">
        <f>IF(OR($F198="",NOT(ISNUMBER($G198))),"",$F198*$G198)</f>
        <v/>
      </c>
      <c r="I198" s="33" t="n"/>
      <c r="J198" s="34">
        <f>IF($F198="","",IF($I198&lt;&gt;"",$I198,IF(COUNTIFS('Contabilidad'!$F$6:$F$405,$F198,'Contabilidad'!$A$6:$A$405,"&gt;="&amp;$A198-Instrucciones!$B$25,'Contabilidad'!$A$6:$A$405,"&lt;="&amp;$A198+Instrucciones!$B$25)=0,"Falta registrar",IF(COUNTIF($F$6:$F$405,$F198)&lt;=COUNTIF('Contabilidad'!$F$6:$F$405,$F198),"Conciliado","Revisar"))))</f>
        <v/>
      </c>
    </row>
    <row r="199">
      <c r="A199" s="35" t="n"/>
      <c r="B199" s="36" t="n"/>
      <c r="C199" s="36" t="n"/>
      <c r="D199" s="37" t="n"/>
      <c r="E199" s="37" t="n"/>
      <c r="F199" s="30">
        <f>IF(AND($D199="",$E199=""),"",$E199-$D199)</f>
        <v/>
      </c>
      <c r="G199" s="31">
        <f>IF($A199="","",IF($A199&lt;MIN('Tipos de cambio'!$A$6:$A$605),"fuera de rango",IFERROR(LOOKUP($A199,'Tipos de cambio'!$A$6:$A$605,'Tipos de cambio'!$B$6:$B$605),"fuera de rango")))</f>
        <v/>
      </c>
      <c r="H199" s="32">
        <f>IF(OR($F199="",NOT(ISNUMBER($G199))),"",$F199*$G199)</f>
        <v/>
      </c>
      <c r="I199" s="33" t="n"/>
      <c r="J199" s="34">
        <f>IF($F199="","",IF($I199&lt;&gt;"",$I199,IF(COUNTIFS('Contabilidad'!$F$6:$F$405,$F199,'Contabilidad'!$A$6:$A$405,"&gt;="&amp;$A199-Instrucciones!$B$25,'Contabilidad'!$A$6:$A$405,"&lt;="&amp;$A199+Instrucciones!$B$25)=0,"Falta registrar",IF(COUNTIF($F$6:$F$405,$F199)&lt;=COUNTIF('Contabilidad'!$F$6:$F$405,$F199),"Conciliado","Revisar"))))</f>
        <v/>
      </c>
    </row>
    <row r="200">
      <c r="A200" s="35" t="n"/>
      <c r="B200" s="36" t="n"/>
      <c r="C200" s="36" t="n"/>
      <c r="D200" s="37" t="n"/>
      <c r="E200" s="37" t="n"/>
      <c r="F200" s="30">
        <f>IF(AND($D200="",$E200=""),"",$E200-$D200)</f>
        <v/>
      </c>
      <c r="G200" s="31">
        <f>IF($A200="","",IF($A200&lt;MIN('Tipos de cambio'!$A$6:$A$605),"fuera de rango",IFERROR(LOOKUP($A200,'Tipos de cambio'!$A$6:$A$605,'Tipos de cambio'!$B$6:$B$605),"fuera de rango")))</f>
        <v/>
      </c>
      <c r="H200" s="32">
        <f>IF(OR($F200="",NOT(ISNUMBER($G200))),"",$F200*$G200)</f>
        <v/>
      </c>
      <c r="I200" s="33" t="n"/>
      <c r="J200" s="34">
        <f>IF($F200="","",IF($I200&lt;&gt;"",$I200,IF(COUNTIFS('Contabilidad'!$F$6:$F$405,$F200,'Contabilidad'!$A$6:$A$405,"&gt;="&amp;$A200-Instrucciones!$B$25,'Contabilidad'!$A$6:$A$405,"&lt;="&amp;$A200+Instrucciones!$B$25)=0,"Falta registrar",IF(COUNTIF($F$6:$F$405,$F200)&lt;=COUNTIF('Contabilidad'!$F$6:$F$405,$F200),"Conciliado","Revisar"))))</f>
        <v/>
      </c>
    </row>
    <row r="201">
      <c r="A201" s="35" t="n"/>
      <c r="B201" s="36" t="n"/>
      <c r="C201" s="36" t="n"/>
      <c r="D201" s="37" t="n"/>
      <c r="E201" s="37" t="n"/>
      <c r="F201" s="30">
        <f>IF(AND($D201="",$E201=""),"",$E201-$D201)</f>
        <v/>
      </c>
      <c r="G201" s="31">
        <f>IF($A201="","",IF($A201&lt;MIN('Tipos de cambio'!$A$6:$A$605),"fuera de rango",IFERROR(LOOKUP($A201,'Tipos de cambio'!$A$6:$A$605,'Tipos de cambio'!$B$6:$B$605),"fuera de rango")))</f>
        <v/>
      </c>
      <c r="H201" s="32">
        <f>IF(OR($F201="",NOT(ISNUMBER($G201))),"",$F201*$G201)</f>
        <v/>
      </c>
      <c r="I201" s="33" t="n"/>
      <c r="J201" s="34">
        <f>IF($F201="","",IF($I201&lt;&gt;"",$I201,IF(COUNTIFS('Contabilidad'!$F$6:$F$405,$F201,'Contabilidad'!$A$6:$A$405,"&gt;="&amp;$A201-Instrucciones!$B$25,'Contabilidad'!$A$6:$A$405,"&lt;="&amp;$A201+Instrucciones!$B$25)=0,"Falta registrar",IF(COUNTIF($F$6:$F$405,$F201)&lt;=COUNTIF('Contabilidad'!$F$6:$F$405,$F201),"Conciliado","Revisar"))))</f>
        <v/>
      </c>
    </row>
    <row r="202">
      <c r="A202" s="35" t="n"/>
      <c r="B202" s="36" t="n"/>
      <c r="C202" s="36" t="n"/>
      <c r="D202" s="37" t="n"/>
      <c r="E202" s="37" t="n"/>
      <c r="F202" s="30">
        <f>IF(AND($D202="",$E202=""),"",$E202-$D202)</f>
        <v/>
      </c>
      <c r="G202" s="31">
        <f>IF($A202="","",IF($A202&lt;MIN('Tipos de cambio'!$A$6:$A$605),"fuera de rango",IFERROR(LOOKUP($A202,'Tipos de cambio'!$A$6:$A$605,'Tipos de cambio'!$B$6:$B$605),"fuera de rango")))</f>
        <v/>
      </c>
      <c r="H202" s="32">
        <f>IF(OR($F202="",NOT(ISNUMBER($G202))),"",$F202*$G202)</f>
        <v/>
      </c>
      <c r="I202" s="33" t="n"/>
      <c r="J202" s="34">
        <f>IF($F202="","",IF($I202&lt;&gt;"",$I202,IF(COUNTIFS('Contabilidad'!$F$6:$F$405,$F202,'Contabilidad'!$A$6:$A$405,"&gt;="&amp;$A202-Instrucciones!$B$25,'Contabilidad'!$A$6:$A$405,"&lt;="&amp;$A202+Instrucciones!$B$25)=0,"Falta registrar",IF(COUNTIF($F$6:$F$405,$F202)&lt;=COUNTIF('Contabilidad'!$F$6:$F$405,$F202),"Conciliado","Revisar"))))</f>
        <v/>
      </c>
    </row>
    <row r="203">
      <c r="A203" s="35" t="n"/>
      <c r="B203" s="36" t="n"/>
      <c r="C203" s="36" t="n"/>
      <c r="D203" s="37" t="n"/>
      <c r="E203" s="37" t="n"/>
      <c r="F203" s="30">
        <f>IF(AND($D203="",$E203=""),"",$E203-$D203)</f>
        <v/>
      </c>
      <c r="G203" s="31">
        <f>IF($A203="","",IF($A203&lt;MIN('Tipos de cambio'!$A$6:$A$605),"fuera de rango",IFERROR(LOOKUP($A203,'Tipos de cambio'!$A$6:$A$605,'Tipos de cambio'!$B$6:$B$605),"fuera de rango")))</f>
        <v/>
      </c>
      <c r="H203" s="32">
        <f>IF(OR($F203="",NOT(ISNUMBER($G203))),"",$F203*$G203)</f>
        <v/>
      </c>
      <c r="I203" s="33" t="n"/>
      <c r="J203" s="34">
        <f>IF($F203="","",IF($I203&lt;&gt;"",$I203,IF(COUNTIFS('Contabilidad'!$F$6:$F$405,$F203,'Contabilidad'!$A$6:$A$405,"&gt;="&amp;$A203-Instrucciones!$B$25,'Contabilidad'!$A$6:$A$405,"&lt;="&amp;$A203+Instrucciones!$B$25)=0,"Falta registrar",IF(COUNTIF($F$6:$F$405,$F203)&lt;=COUNTIF('Contabilidad'!$F$6:$F$405,$F203),"Conciliado","Revisar"))))</f>
        <v/>
      </c>
    </row>
    <row r="204">
      <c r="A204" s="35" t="n"/>
      <c r="B204" s="36" t="n"/>
      <c r="C204" s="36" t="n"/>
      <c r="D204" s="37" t="n"/>
      <c r="E204" s="37" t="n"/>
      <c r="F204" s="30">
        <f>IF(AND($D204="",$E204=""),"",$E204-$D204)</f>
        <v/>
      </c>
      <c r="G204" s="31">
        <f>IF($A204="","",IF($A204&lt;MIN('Tipos de cambio'!$A$6:$A$605),"fuera de rango",IFERROR(LOOKUP($A204,'Tipos de cambio'!$A$6:$A$605,'Tipos de cambio'!$B$6:$B$605),"fuera de rango")))</f>
        <v/>
      </c>
      <c r="H204" s="32">
        <f>IF(OR($F204="",NOT(ISNUMBER($G204))),"",$F204*$G204)</f>
        <v/>
      </c>
      <c r="I204" s="33" t="n"/>
      <c r="J204" s="34">
        <f>IF($F204="","",IF($I204&lt;&gt;"",$I204,IF(COUNTIFS('Contabilidad'!$F$6:$F$405,$F204,'Contabilidad'!$A$6:$A$405,"&gt;="&amp;$A204-Instrucciones!$B$25,'Contabilidad'!$A$6:$A$405,"&lt;="&amp;$A204+Instrucciones!$B$25)=0,"Falta registrar",IF(COUNTIF($F$6:$F$405,$F204)&lt;=COUNTIF('Contabilidad'!$F$6:$F$405,$F204),"Conciliado","Revisar"))))</f>
        <v/>
      </c>
    </row>
    <row r="205">
      <c r="A205" s="35" t="n"/>
      <c r="B205" s="36" t="n"/>
      <c r="C205" s="36" t="n"/>
      <c r="D205" s="37" t="n"/>
      <c r="E205" s="37" t="n"/>
      <c r="F205" s="30">
        <f>IF(AND($D205="",$E205=""),"",$E205-$D205)</f>
        <v/>
      </c>
      <c r="G205" s="31">
        <f>IF($A205="","",IF($A205&lt;MIN('Tipos de cambio'!$A$6:$A$605),"fuera de rango",IFERROR(LOOKUP($A205,'Tipos de cambio'!$A$6:$A$605,'Tipos de cambio'!$B$6:$B$605),"fuera de rango")))</f>
        <v/>
      </c>
      <c r="H205" s="32">
        <f>IF(OR($F205="",NOT(ISNUMBER($G205))),"",$F205*$G205)</f>
        <v/>
      </c>
      <c r="I205" s="33" t="n"/>
      <c r="J205" s="34">
        <f>IF($F205="","",IF($I205&lt;&gt;"",$I205,IF(COUNTIFS('Contabilidad'!$F$6:$F$405,$F205,'Contabilidad'!$A$6:$A$405,"&gt;="&amp;$A205-Instrucciones!$B$25,'Contabilidad'!$A$6:$A$405,"&lt;="&amp;$A205+Instrucciones!$B$25)=0,"Falta registrar",IF(COUNTIF($F$6:$F$405,$F205)&lt;=COUNTIF('Contabilidad'!$F$6:$F$405,$F205),"Conciliado","Revisar"))))</f>
        <v/>
      </c>
    </row>
    <row r="206">
      <c r="A206" s="35" t="n"/>
      <c r="B206" s="36" t="n"/>
      <c r="C206" s="36" t="n"/>
      <c r="D206" s="37" t="n"/>
      <c r="E206" s="37" t="n"/>
      <c r="F206" s="30">
        <f>IF(AND($D206="",$E206=""),"",$E206-$D206)</f>
        <v/>
      </c>
      <c r="G206" s="31">
        <f>IF($A206="","",IF($A206&lt;MIN('Tipos de cambio'!$A$6:$A$605),"fuera de rango",IFERROR(LOOKUP($A206,'Tipos de cambio'!$A$6:$A$605,'Tipos de cambio'!$B$6:$B$605),"fuera de rango")))</f>
        <v/>
      </c>
      <c r="H206" s="32">
        <f>IF(OR($F206="",NOT(ISNUMBER($G206))),"",$F206*$G206)</f>
        <v/>
      </c>
      <c r="I206" s="33" t="n"/>
      <c r="J206" s="34">
        <f>IF($F206="","",IF($I206&lt;&gt;"",$I206,IF(COUNTIFS('Contabilidad'!$F$6:$F$405,$F206,'Contabilidad'!$A$6:$A$405,"&gt;="&amp;$A206-Instrucciones!$B$25,'Contabilidad'!$A$6:$A$405,"&lt;="&amp;$A206+Instrucciones!$B$25)=0,"Falta registrar",IF(COUNTIF($F$6:$F$405,$F206)&lt;=COUNTIF('Contabilidad'!$F$6:$F$405,$F206),"Conciliado","Revisar"))))</f>
        <v/>
      </c>
    </row>
    <row r="207">
      <c r="A207" s="35" t="n"/>
      <c r="B207" s="36" t="n"/>
      <c r="C207" s="36" t="n"/>
      <c r="D207" s="37" t="n"/>
      <c r="E207" s="37" t="n"/>
      <c r="F207" s="30">
        <f>IF(AND($D207="",$E207=""),"",$E207-$D207)</f>
        <v/>
      </c>
      <c r="G207" s="31">
        <f>IF($A207="","",IF($A207&lt;MIN('Tipos de cambio'!$A$6:$A$605),"fuera de rango",IFERROR(LOOKUP($A207,'Tipos de cambio'!$A$6:$A$605,'Tipos de cambio'!$B$6:$B$605),"fuera de rango")))</f>
        <v/>
      </c>
      <c r="H207" s="32">
        <f>IF(OR($F207="",NOT(ISNUMBER($G207))),"",$F207*$G207)</f>
        <v/>
      </c>
      <c r="I207" s="33" t="n"/>
      <c r="J207" s="34">
        <f>IF($F207="","",IF($I207&lt;&gt;"",$I207,IF(COUNTIFS('Contabilidad'!$F$6:$F$405,$F207,'Contabilidad'!$A$6:$A$405,"&gt;="&amp;$A207-Instrucciones!$B$25,'Contabilidad'!$A$6:$A$405,"&lt;="&amp;$A207+Instrucciones!$B$25)=0,"Falta registrar",IF(COUNTIF($F$6:$F$405,$F207)&lt;=COUNTIF('Contabilidad'!$F$6:$F$405,$F207),"Conciliado","Revisar"))))</f>
        <v/>
      </c>
    </row>
    <row r="208">
      <c r="A208" s="35" t="n"/>
      <c r="B208" s="36" t="n"/>
      <c r="C208" s="36" t="n"/>
      <c r="D208" s="37" t="n"/>
      <c r="E208" s="37" t="n"/>
      <c r="F208" s="30">
        <f>IF(AND($D208="",$E208=""),"",$E208-$D208)</f>
        <v/>
      </c>
      <c r="G208" s="31">
        <f>IF($A208="","",IF($A208&lt;MIN('Tipos de cambio'!$A$6:$A$605),"fuera de rango",IFERROR(LOOKUP($A208,'Tipos de cambio'!$A$6:$A$605,'Tipos de cambio'!$B$6:$B$605),"fuera de rango")))</f>
        <v/>
      </c>
      <c r="H208" s="32">
        <f>IF(OR($F208="",NOT(ISNUMBER($G208))),"",$F208*$G208)</f>
        <v/>
      </c>
      <c r="I208" s="33" t="n"/>
      <c r="J208" s="34">
        <f>IF($F208="","",IF($I208&lt;&gt;"",$I208,IF(COUNTIFS('Contabilidad'!$F$6:$F$405,$F208,'Contabilidad'!$A$6:$A$405,"&gt;="&amp;$A208-Instrucciones!$B$25,'Contabilidad'!$A$6:$A$405,"&lt;="&amp;$A208+Instrucciones!$B$25)=0,"Falta registrar",IF(COUNTIF($F$6:$F$405,$F208)&lt;=COUNTIF('Contabilidad'!$F$6:$F$405,$F208),"Conciliado","Revisar"))))</f>
        <v/>
      </c>
    </row>
    <row r="209">
      <c r="A209" s="35" t="n"/>
      <c r="B209" s="36" t="n"/>
      <c r="C209" s="36" t="n"/>
      <c r="D209" s="37" t="n"/>
      <c r="E209" s="37" t="n"/>
      <c r="F209" s="30">
        <f>IF(AND($D209="",$E209=""),"",$E209-$D209)</f>
        <v/>
      </c>
      <c r="G209" s="31">
        <f>IF($A209="","",IF($A209&lt;MIN('Tipos de cambio'!$A$6:$A$605),"fuera de rango",IFERROR(LOOKUP($A209,'Tipos de cambio'!$A$6:$A$605,'Tipos de cambio'!$B$6:$B$605),"fuera de rango")))</f>
        <v/>
      </c>
      <c r="H209" s="32">
        <f>IF(OR($F209="",NOT(ISNUMBER($G209))),"",$F209*$G209)</f>
        <v/>
      </c>
      <c r="I209" s="33" t="n"/>
      <c r="J209" s="34">
        <f>IF($F209="","",IF($I209&lt;&gt;"",$I209,IF(COUNTIFS('Contabilidad'!$F$6:$F$405,$F209,'Contabilidad'!$A$6:$A$405,"&gt;="&amp;$A209-Instrucciones!$B$25,'Contabilidad'!$A$6:$A$405,"&lt;="&amp;$A209+Instrucciones!$B$25)=0,"Falta registrar",IF(COUNTIF($F$6:$F$405,$F209)&lt;=COUNTIF('Contabilidad'!$F$6:$F$405,$F209),"Conciliado","Revisar"))))</f>
        <v/>
      </c>
    </row>
    <row r="210">
      <c r="A210" s="35" t="n"/>
      <c r="B210" s="36" t="n"/>
      <c r="C210" s="36" t="n"/>
      <c r="D210" s="37" t="n"/>
      <c r="E210" s="37" t="n"/>
      <c r="F210" s="30">
        <f>IF(AND($D210="",$E210=""),"",$E210-$D210)</f>
        <v/>
      </c>
      <c r="G210" s="31">
        <f>IF($A210="","",IF($A210&lt;MIN('Tipos de cambio'!$A$6:$A$605),"fuera de rango",IFERROR(LOOKUP($A210,'Tipos de cambio'!$A$6:$A$605,'Tipos de cambio'!$B$6:$B$605),"fuera de rango")))</f>
        <v/>
      </c>
      <c r="H210" s="32">
        <f>IF(OR($F210="",NOT(ISNUMBER($G210))),"",$F210*$G210)</f>
        <v/>
      </c>
      <c r="I210" s="33" t="n"/>
      <c r="J210" s="34">
        <f>IF($F210="","",IF($I210&lt;&gt;"",$I210,IF(COUNTIFS('Contabilidad'!$F$6:$F$405,$F210,'Contabilidad'!$A$6:$A$405,"&gt;="&amp;$A210-Instrucciones!$B$25,'Contabilidad'!$A$6:$A$405,"&lt;="&amp;$A210+Instrucciones!$B$25)=0,"Falta registrar",IF(COUNTIF($F$6:$F$405,$F210)&lt;=COUNTIF('Contabilidad'!$F$6:$F$405,$F210),"Conciliado","Revisar"))))</f>
        <v/>
      </c>
    </row>
    <row r="211">
      <c r="A211" s="35" t="n"/>
      <c r="B211" s="36" t="n"/>
      <c r="C211" s="36" t="n"/>
      <c r="D211" s="37" t="n"/>
      <c r="E211" s="37" t="n"/>
      <c r="F211" s="30">
        <f>IF(AND($D211="",$E211=""),"",$E211-$D211)</f>
        <v/>
      </c>
      <c r="G211" s="31">
        <f>IF($A211="","",IF($A211&lt;MIN('Tipos de cambio'!$A$6:$A$605),"fuera de rango",IFERROR(LOOKUP($A211,'Tipos de cambio'!$A$6:$A$605,'Tipos de cambio'!$B$6:$B$605),"fuera de rango")))</f>
        <v/>
      </c>
      <c r="H211" s="32">
        <f>IF(OR($F211="",NOT(ISNUMBER($G211))),"",$F211*$G211)</f>
        <v/>
      </c>
      <c r="I211" s="33" t="n"/>
      <c r="J211" s="34">
        <f>IF($F211="","",IF($I211&lt;&gt;"",$I211,IF(COUNTIFS('Contabilidad'!$F$6:$F$405,$F211,'Contabilidad'!$A$6:$A$405,"&gt;="&amp;$A211-Instrucciones!$B$25,'Contabilidad'!$A$6:$A$405,"&lt;="&amp;$A211+Instrucciones!$B$25)=0,"Falta registrar",IF(COUNTIF($F$6:$F$405,$F211)&lt;=COUNTIF('Contabilidad'!$F$6:$F$405,$F211),"Conciliado","Revisar"))))</f>
        <v/>
      </c>
    </row>
    <row r="212">
      <c r="A212" s="35" t="n"/>
      <c r="B212" s="36" t="n"/>
      <c r="C212" s="36" t="n"/>
      <c r="D212" s="37" t="n"/>
      <c r="E212" s="37" t="n"/>
      <c r="F212" s="30">
        <f>IF(AND($D212="",$E212=""),"",$E212-$D212)</f>
        <v/>
      </c>
      <c r="G212" s="31">
        <f>IF($A212="","",IF($A212&lt;MIN('Tipos de cambio'!$A$6:$A$605),"fuera de rango",IFERROR(LOOKUP($A212,'Tipos de cambio'!$A$6:$A$605,'Tipos de cambio'!$B$6:$B$605),"fuera de rango")))</f>
        <v/>
      </c>
      <c r="H212" s="32">
        <f>IF(OR($F212="",NOT(ISNUMBER($G212))),"",$F212*$G212)</f>
        <v/>
      </c>
      <c r="I212" s="33" t="n"/>
      <c r="J212" s="34">
        <f>IF($F212="","",IF($I212&lt;&gt;"",$I212,IF(COUNTIFS('Contabilidad'!$F$6:$F$405,$F212,'Contabilidad'!$A$6:$A$405,"&gt;="&amp;$A212-Instrucciones!$B$25,'Contabilidad'!$A$6:$A$405,"&lt;="&amp;$A212+Instrucciones!$B$25)=0,"Falta registrar",IF(COUNTIF($F$6:$F$405,$F212)&lt;=COUNTIF('Contabilidad'!$F$6:$F$405,$F212),"Conciliado","Revisar"))))</f>
        <v/>
      </c>
    </row>
    <row r="213">
      <c r="A213" s="35" t="n"/>
      <c r="B213" s="36" t="n"/>
      <c r="C213" s="36" t="n"/>
      <c r="D213" s="37" t="n"/>
      <c r="E213" s="37" t="n"/>
      <c r="F213" s="30">
        <f>IF(AND($D213="",$E213=""),"",$E213-$D213)</f>
        <v/>
      </c>
      <c r="G213" s="31">
        <f>IF($A213="","",IF($A213&lt;MIN('Tipos de cambio'!$A$6:$A$605),"fuera de rango",IFERROR(LOOKUP($A213,'Tipos de cambio'!$A$6:$A$605,'Tipos de cambio'!$B$6:$B$605),"fuera de rango")))</f>
        <v/>
      </c>
      <c r="H213" s="32">
        <f>IF(OR($F213="",NOT(ISNUMBER($G213))),"",$F213*$G213)</f>
        <v/>
      </c>
      <c r="I213" s="33" t="n"/>
      <c r="J213" s="34">
        <f>IF($F213="","",IF($I213&lt;&gt;"",$I213,IF(COUNTIFS('Contabilidad'!$F$6:$F$405,$F213,'Contabilidad'!$A$6:$A$405,"&gt;="&amp;$A213-Instrucciones!$B$25,'Contabilidad'!$A$6:$A$405,"&lt;="&amp;$A213+Instrucciones!$B$25)=0,"Falta registrar",IF(COUNTIF($F$6:$F$405,$F213)&lt;=COUNTIF('Contabilidad'!$F$6:$F$405,$F213),"Conciliado","Revisar"))))</f>
        <v/>
      </c>
    </row>
    <row r="214">
      <c r="A214" s="35" t="n"/>
      <c r="B214" s="36" t="n"/>
      <c r="C214" s="36" t="n"/>
      <c r="D214" s="37" t="n"/>
      <c r="E214" s="37" t="n"/>
      <c r="F214" s="30">
        <f>IF(AND($D214="",$E214=""),"",$E214-$D214)</f>
        <v/>
      </c>
      <c r="G214" s="31">
        <f>IF($A214="","",IF($A214&lt;MIN('Tipos de cambio'!$A$6:$A$605),"fuera de rango",IFERROR(LOOKUP($A214,'Tipos de cambio'!$A$6:$A$605,'Tipos de cambio'!$B$6:$B$605),"fuera de rango")))</f>
        <v/>
      </c>
      <c r="H214" s="32">
        <f>IF(OR($F214="",NOT(ISNUMBER($G214))),"",$F214*$G214)</f>
        <v/>
      </c>
      <c r="I214" s="33" t="n"/>
      <c r="J214" s="34">
        <f>IF($F214="","",IF($I214&lt;&gt;"",$I214,IF(COUNTIFS('Contabilidad'!$F$6:$F$405,$F214,'Contabilidad'!$A$6:$A$405,"&gt;="&amp;$A214-Instrucciones!$B$25,'Contabilidad'!$A$6:$A$405,"&lt;="&amp;$A214+Instrucciones!$B$25)=0,"Falta registrar",IF(COUNTIF($F$6:$F$405,$F214)&lt;=COUNTIF('Contabilidad'!$F$6:$F$405,$F214),"Conciliado","Revisar"))))</f>
        <v/>
      </c>
    </row>
    <row r="215">
      <c r="A215" s="35" t="n"/>
      <c r="B215" s="36" t="n"/>
      <c r="C215" s="36" t="n"/>
      <c r="D215" s="37" t="n"/>
      <c r="E215" s="37" t="n"/>
      <c r="F215" s="30">
        <f>IF(AND($D215="",$E215=""),"",$E215-$D215)</f>
        <v/>
      </c>
      <c r="G215" s="31">
        <f>IF($A215="","",IF($A215&lt;MIN('Tipos de cambio'!$A$6:$A$605),"fuera de rango",IFERROR(LOOKUP($A215,'Tipos de cambio'!$A$6:$A$605,'Tipos de cambio'!$B$6:$B$605),"fuera de rango")))</f>
        <v/>
      </c>
      <c r="H215" s="32">
        <f>IF(OR($F215="",NOT(ISNUMBER($G215))),"",$F215*$G215)</f>
        <v/>
      </c>
      <c r="I215" s="33" t="n"/>
      <c r="J215" s="34">
        <f>IF($F215="","",IF($I215&lt;&gt;"",$I215,IF(COUNTIFS('Contabilidad'!$F$6:$F$405,$F215,'Contabilidad'!$A$6:$A$405,"&gt;="&amp;$A215-Instrucciones!$B$25,'Contabilidad'!$A$6:$A$405,"&lt;="&amp;$A215+Instrucciones!$B$25)=0,"Falta registrar",IF(COUNTIF($F$6:$F$405,$F215)&lt;=COUNTIF('Contabilidad'!$F$6:$F$405,$F215),"Conciliado","Revisar"))))</f>
        <v/>
      </c>
    </row>
    <row r="216">
      <c r="A216" s="35" t="n"/>
      <c r="B216" s="36" t="n"/>
      <c r="C216" s="36" t="n"/>
      <c r="D216" s="37" t="n"/>
      <c r="E216" s="37" t="n"/>
      <c r="F216" s="30">
        <f>IF(AND($D216="",$E216=""),"",$E216-$D216)</f>
        <v/>
      </c>
      <c r="G216" s="31">
        <f>IF($A216="","",IF($A216&lt;MIN('Tipos de cambio'!$A$6:$A$605),"fuera de rango",IFERROR(LOOKUP($A216,'Tipos de cambio'!$A$6:$A$605,'Tipos de cambio'!$B$6:$B$605),"fuera de rango")))</f>
        <v/>
      </c>
      <c r="H216" s="32">
        <f>IF(OR($F216="",NOT(ISNUMBER($G216))),"",$F216*$G216)</f>
        <v/>
      </c>
      <c r="I216" s="33" t="n"/>
      <c r="J216" s="34">
        <f>IF($F216="","",IF($I216&lt;&gt;"",$I216,IF(COUNTIFS('Contabilidad'!$F$6:$F$405,$F216,'Contabilidad'!$A$6:$A$405,"&gt;="&amp;$A216-Instrucciones!$B$25,'Contabilidad'!$A$6:$A$405,"&lt;="&amp;$A216+Instrucciones!$B$25)=0,"Falta registrar",IF(COUNTIF($F$6:$F$405,$F216)&lt;=COUNTIF('Contabilidad'!$F$6:$F$405,$F216),"Conciliado","Revisar"))))</f>
        <v/>
      </c>
    </row>
    <row r="217">
      <c r="A217" s="35" t="n"/>
      <c r="B217" s="36" t="n"/>
      <c r="C217" s="36" t="n"/>
      <c r="D217" s="37" t="n"/>
      <c r="E217" s="37" t="n"/>
      <c r="F217" s="30">
        <f>IF(AND($D217="",$E217=""),"",$E217-$D217)</f>
        <v/>
      </c>
      <c r="G217" s="31">
        <f>IF($A217="","",IF($A217&lt;MIN('Tipos de cambio'!$A$6:$A$605),"fuera de rango",IFERROR(LOOKUP($A217,'Tipos de cambio'!$A$6:$A$605,'Tipos de cambio'!$B$6:$B$605),"fuera de rango")))</f>
        <v/>
      </c>
      <c r="H217" s="32">
        <f>IF(OR($F217="",NOT(ISNUMBER($G217))),"",$F217*$G217)</f>
        <v/>
      </c>
      <c r="I217" s="33" t="n"/>
      <c r="J217" s="34">
        <f>IF($F217="","",IF($I217&lt;&gt;"",$I217,IF(COUNTIFS('Contabilidad'!$F$6:$F$405,$F217,'Contabilidad'!$A$6:$A$405,"&gt;="&amp;$A217-Instrucciones!$B$25,'Contabilidad'!$A$6:$A$405,"&lt;="&amp;$A217+Instrucciones!$B$25)=0,"Falta registrar",IF(COUNTIF($F$6:$F$405,$F217)&lt;=COUNTIF('Contabilidad'!$F$6:$F$405,$F217),"Conciliado","Revisar"))))</f>
        <v/>
      </c>
    </row>
    <row r="218">
      <c r="A218" s="35" t="n"/>
      <c r="B218" s="36" t="n"/>
      <c r="C218" s="36" t="n"/>
      <c r="D218" s="37" t="n"/>
      <c r="E218" s="37" t="n"/>
      <c r="F218" s="30">
        <f>IF(AND($D218="",$E218=""),"",$E218-$D218)</f>
        <v/>
      </c>
      <c r="G218" s="31">
        <f>IF($A218="","",IF($A218&lt;MIN('Tipos de cambio'!$A$6:$A$605),"fuera de rango",IFERROR(LOOKUP($A218,'Tipos de cambio'!$A$6:$A$605,'Tipos de cambio'!$B$6:$B$605),"fuera de rango")))</f>
        <v/>
      </c>
      <c r="H218" s="32">
        <f>IF(OR($F218="",NOT(ISNUMBER($G218))),"",$F218*$G218)</f>
        <v/>
      </c>
      <c r="I218" s="33" t="n"/>
      <c r="J218" s="34">
        <f>IF($F218="","",IF($I218&lt;&gt;"",$I218,IF(COUNTIFS('Contabilidad'!$F$6:$F$405,$F218,'Contabilidad'!$A$6:$A$405,"&gt;="&amp;$A218-Instrucciones!$B$25,'Contabilidad'!$A$6:$A$405,"&lt;="&amp;$A218+Instrucciones!$B$25)=0,"Falta registrar",IF(COUNTIF($F$6:$F$405,$F218)&lt;=COUNTIF('Contabilidad'!$F$6:$F$405,$F218),"Conciliado","Revisar"))))</f>
        <v/>
      </c>
    </row>
    <row r="219">
      <c r="A219" s="35" t="n"/>
      <c r="B219" s="36" t="n"/>
      <c r="C219" s="36" t="n"/>
      <c r="D219" s="37" t="n"/>
      <c r="E219" s="37" t="n"/>
      <c r="F219" s="30">
        <f>IF(AND($D219="",$E219=""),"",$E219-$D219)</f>
        <v/>
      </c>
      <c r="G219" s="31">
        <f>IF($A219="","",IF($A219&lt;MIN('Tipos de cambio'!$A$6:$A$605),"fuera de rango",IFERROR(LOOKUP($A219,'Tipos de cambio'!$A$6:$A$605,'Tipos de cambio'!$B$6:$B$605),"fuera de rango")))</f>
        <v/>
      </c>
      <c r="H219" s="32">
        <f>IF(OR($F219="",NOT(ISNUMBER($G219))),"",$F219*$G219)</f>
        <v/>
      </c>
      <c r="I219" s="33" t="n"/>
      <c r="J219" s="34">
        <f>IF($F219="","",IF($I219&lt;&gt;"",$I219,IF(COUNTIFS('Contabilidad'!$F$6:$F$405,$F219,'Contabilidad'!$A$6:$A$405,"&gt;="&amp;$A219-Instrucciones!$B$25,'Contabilidad'!$A$6:$A$405,"&lt;="&amp;$A219+Instrucciones!$B$25)=0,"Falta registrar",IF(COUNTIF($F$6:$F$405,$F219)&lt;=COUNTIF('Contabilidad'!$F$6:$F$405,$F219),"Conciliado","Revisar"))))</f>
        <v/>
      </c>
    </row>
    <row r="220">
      <c r="A220" s="35" t="n"/>
      <c r="B220" s="36" t="n"/>
      <c r="C220" s="36" t="n"/>
      <c r="D220" s="37" t="n"/>
      <c r="E220" s="37" t="n"/>
      <c r="F220" s="30">
        <f>IF(AND($D220="",$E220=""),"",$E220-$D220)</f>
        <v/>
      </c>
      <c r="G220" s="31">
        <f>IF($A220="","",IF($A220&lt;MIN('Tipos de cambio'!$A$6:$A$605),"fuera de rango",IFERROR(LOOKUP($A220,'Tipos de cambio'!$A$6:$A$605,'Tipos de cambio'!$B$6:$B$605),"fuera de rango")))</f>
        <v/>
      </c>
      <c r="H220" s="32">
        <f>IF(OR($F220="",NOT(ISNUMBER($G220))),"",$F220*$G220)</f>
        <v/>
      </c>
      <c r="I220" s="33" t="n"/>
      <c r="J220" s="34">
        <f>IF($F220="","",IF($I220&lt;&gt;"",$I220,IF(COUNTIFS('Contabilidad'!$F$6:$F$405,$F220,'Contabilidad'!$A$6:$A$405,"&gt;="&amp;$A220-Instrucciones!$B$25,'Contabilidad'!$A$6:$A$405,"&lt;="&amp;$A220+Instrucciones!$B$25)=0,"Falta registrar",IF(COUNTIF($F$6:$F$405,$F220)&lt;=COUNTIF('Contabilidad'!$F$6:$F$405,$F220),"Conciliado","Revisar"))))</f>
        <v/>
      </c>
    </row>
    <row r="221">
      <c r="A221" s="35" t="n"/>
      <c r="B221" s="36" t="n"/>
      <c r="C221" s="36" t="n"/>
      <c r="D221" s="37" t="n"/>
      <c r="E221" s="37" t="n"/>
      <c r="F221" s="30">
        <f>IF(AND($D221="",$E221=""),"",$E221-$D221)</f>
        <v/>
      </c>
      <c r="G221" s="31">
        <f>IF($A221="","",IF($A221&lt;MIN('Tipos de cambio'!$A$6:$A$605),"fuera de rango",IFERROR(LOOKUP($A221,'Tipos de cambio'!$A$6:$A$605,'Tipos de cambio'!$B$6:$B$605),"fuera de rango")))</f>
        <v/>
      </c>
      <c r="H221" s="32">
        <f>IF(OR($F221="",NOT(ISNUMBER($G221))),"",$F221*$G221)</f>
        <v/>
      </c>
      <c r="I221" s="33" t="n"/>
      <c r="J221" s="34">
        <f>IF($F221="","",IF($I221&lt;&gt;"",$I221,IF(COUNTIFS('Contabilidad'!$F$6:$F$405,$F221,'Contabilidad'!$A$6:$A$405,"&gt;="&amp;$A221-Instrucciones!$B$25,'Contabilidad'!$A$6:$A$405,"&lt;="&amp;$A221+Instrucciones!$B$25)=0,"Falta registrar",IF(COUNTIF($F$6:$F$405,$F221)&lt;=COUNTIF('Contabilidad'!$F$6:$F$405,$F221),"Conciliado","Revisar"))))</f>
        <v/>
      </c>
    </row>
    <row r="222">
      <c r="A222" s="35" t="n"/>
      <c r="B222" s="36" t="n"/>
      <c r="C222" s="36" t="n"/>
      <c r="D222" s="37" t="n"/>
      <c r="E222" s="37" t="n"/>
      <c r="F222" s="30">
        <f>IF(AND($D222="",$E222=""),"",$E222-$D222)</f>
        <v/>
      </c>
      <c r="G222" s="31">
        <f>IF($A222="","",IF($A222&lt;MIN('Tipos de cambio'!$A$6:$A$605),"fuera de rango",IFERROR(LOOKUP($A222,'Tipos de cambio'!$A$6:$A$605,'Tipos de cambio'!$B$6:$B$605),"fuera de rango")))</f>
        <v/>
      </c>
      <c r="H222" s="32">
        <f>IF(OR($F222="",NOT(ISNUMBER($G222))),"",$F222*$G222)</f>
        <v/>
      </c>
      <c r="I222" s="33" t="n"/>
      <c r="J222" s="34">
        <f>IF($F222="","",IF($I222&lt;&gt;"",$I222,IF(COUNTIFS('Contabilidad'!$F$6:$F$405,$F222,'Contabilidad'!$A$6:$A$405,"&gt;="&amp;$A222-Instrucciones!$B$25,'Contabilidad'!$A$6:$A$405,"&lt;="&amp;$A222+Instrucciones!$B$25)=0,"Falta registrar",IF(COUNTIF($F$6:$F$405,$F222)&lt;=COUNTIF('Contabilidad'!$F$6:$F$405,$F222),"Conciliado","Revisar"))))</f>
        <v/>
      </c>
    </row>
    <row r="223">
      <c r="A223" s="35" t="n"/>
      <c r="B223" s="36" t="n"/>
      <c r="C223" s="36" t="n"/>
      <c r="D223" s="37" t="n"/>
      <c r="E223" s="37" t="n"/>
      <c r="F223" s="30">
        <f>IF(AND($D223="",$E223=""),"",$E223-$D223)</f>
        <v/>
      </c>
      <c r="G223" s="31">
        <f>IF($A223="","",IF($A223&lt;MIN('Tipos de cambio'!$A$6:$A$605),"fuera de rango",IFERROR(LOOKUP($A223,'Tipos de cambio'!$A$6:$A$605,'Tipos de cambio'!$B$6:$B$605),"fuera de rango")))</f>
        <v/>
      </c>
      <c r="H223" s="32">
        <f>IF(OR($F223="",NOT(ISNUMBER($G223))),"",$F223*$G223)</f>
        <v/>
      </c>
      <c r="I223" s="33" t="n"/>
      <c r="J223" s="34">
        <f>IF($F223="","",IF($I223&lt;&gt;"",$I223,IF(COUNTIFS('Contabilidad'!$F$6:$F$405,$F223,'Contabilidad'!$A$6:$A$405,"&gt;="&amp;$A223-Instrucciones!$B$25,'Contabilidad'!$A$6:$A$405,"&lt;="&amp;$A223+Instrucciones!$B$25)=0,"Falta registrar",IF(COUNTIF($F$6:$F$405,$F223)&lt;=COUNTIF('Contabilidad'!$F$6:$F$405,$F223),"Conciliado","Revisar"))))</f>
        <v/>
      </c>
    </row>
    <row r="224">
      <c r="A224" s="35" t="n"/>
      <c r="B224" s="36" t="n"/>
      <c r="C224" s="36" t="n"/>
      <c r="D224" s="37" t="n"/>
      <c r="E224" s="37" t="n"/>
      <c r="F224" s="30">
        <f>IF(AND($D224="",$E224=""),"",$E224-$D224)</f>
        <v/>
      </c>
      <c r="G224" s="31">
        <f>IF($A224="","",IF($A224&lt;MIN('Tipos de cambio'!$A$6:$A$605),"fuera de rango",IFERROR(LOOKUP($A224,'Tipos de cambio'!$A$6:$A$605,'Tipos de cambio'!$B$6:$B$605),"fuera de rango")))</f>
        <v/>
      </c>
      <c r="H224" s="32">
        <f>IF(OR($F224="",NOT(ISNUMBER($G224))),"",$F224*$G224)</f>
        <v/>
      </c>
      <c r="I224" s="33" t="n"/>
      <c r="J224" s="34">
        <f>IF($F224="","",IF($I224&lt;&gt;"",$I224,IF(COUNTIFS('Contabilidad'!$F$6:$F$405,$F224,'Contabilidad'!$A$6:$A$405,"&gt;="&amp;$A224-Instrucciones!$B$25,'Contabilidad'!$A$6:$A$405,"&lt;="&amp;$A224+Instrucciones!$B$25)=0,"Falta registrar",IF(COUNTIF($F$6:$F$405,$F224)&lt;=COUNTIF('Contabilidad'!$F$6:$F$405,$F224),"Conciliado","Revisar"))))</f>
        <v/>
      </c>
    </row>
    <row r="225">
      <c r="A225" s="35" t="n"/>
      <c r="B225" s="36" t="n"/>
      <c r="C225" s="36" t="n"/>
      <c r="D225" s="37" t="n"/>
      <c r="E225" s="37" t="n"/>
      <c r="F225" s="30">
        <f>IF(AND($D225="",$E225=""),"",$E225-$D225)</f>
        <v/>
      </c>
      <c r="G225" s="31">
        <f>IF($A225="","",IF($A225&lt;MIN('Tipos de cambio'!$A$6:$A$605),"fuera de rango",IFERROR(LOOKUP($A225,'Tipos de cambio'!$A$6:$A$605,'Tipos de cambio'!$B$6:$B$605),"fuera de rango")))</f>
        <v/>
      </c>
      <c r="H225" s="32">
        <f>IF(OR($F225="",NOT(ISNUMBER($G225))),"",$F225*$G225)</f>
        <v/>
      </c>
      <c r="I225" s="33" t="n"/>
      <c r="J225" s="34">
        <f>IF($F225="","",IF($I225&lt;&gt;"",$I225,IF(COUNTIFS('Contabilidad'!$F$6:$F$405,$F225,'Contabilidad'!$A$6:$A$405,"&gt;="&amp;$A225-Instrucciones!$B$25,'Contabilidad'!$A$6:$A$405,"&lt;="&amp;$A225+Instrucciones!$B$25)=0,"Falta registrar",IF(COUNTIF($F$6:$F$405,$F225)&lt;=COUNTIF('Contabilidad'!$F$6:$F$405,$F225),"Conciliado","Revisar"))))</f>
        <v/>
      </c>
    </row>
    <row r="226">
      <c r="A226" s="35" t="n"/>
      <c r="B226" s="36" t="n"/>
      <c r="C226" s="36" t="n"/>
      <c r="D226" s="37" t="n"/>
      <c r="E226" s="37" t="n"/>
      <c r="F226" s="30">
        <f>IF(AND($D226="",$E226=""),"",$E226-$D226)</f>
        <v/>
      </c>
      <c r="G226" s="31">
        <f>IF($A226="","",IF($A226&lt;MIN('Tipos de cambio'!$A$6:$A$605),"fuera de rango",IFERROR(LOOKUP($A226,'Tipos de cambio'!$A$6:$A$605,'Tipos de cambio'!$B$6:$B$605),"fuera de rango")))</f>
        <v/>
      </c>
      <c r="H226" s="32">
        <f>IF(OR($F226="",NOT(ISNUMBER($G226))),"",$F226*$G226)</f>
        <v/>
      </c>
      <c r="I226" s="33" t="n"/>
      <c r="J226" s="34">
        <f>IF($F226="","",IF($I226&lt;&gt;"",$I226,IF(COUNTIFS('Contabilidad'!$F$6:$F$405,$F226,'Contabilidad'!$A$6:$A$405,"&gt;="&amp;$A226-Instrucciones!$B$25,'Contabilidad'!$A$6:$A$405,"&lt;="&amp;$A226+Instrucciones!$B$25)=0,"Falta registrar",IF(COUNTIF($F$6:$F$405,$F226)&lt;=COUNTIF('Contabilidad'!$F$6:$F$405,$F226),"Conciliado","Revisar"))))</f>
        <v/>
      </c>
    </row>
    <row r="227">
      <c r="A227" s="35" t="n"/>
      <c r="B227" s="36" t="n"/>
      <c r="C227" s="36" t="n"/>
      <c r="D227" s="37" t="n"/>
      <c r="E227" s="37" t="n"/>
      <c r="F227" s="30">
        <f>IF(AND($D227="",$E227=""),"",$E227-$D227)</f>
        <v/>
      </c>
      <c r="G227" s="31">
        <f>IF($A227="","",IF($A227&lt;MIN('Tipos de cambio'!$A$6:$A$605),"fuera de rango",IFERROR(LOOKUP($A227,'Tipos de cambio'!$A$6:$A$605,'Tipos de cambio'!$B$6:$B$605),"fuera de rango")))</f>
        <v/>
      </c>
      <c r="H227" s="32">
        <f>IF(OR($F227="",NOT(ISNUMBER($G227))),"",$F227*$G227)</f>
        <v/>
      </c>
      <c r="I227" s="33" t="n"/>
      <c r="J227" s="34">
        <f>IF($F227="","",IF($I227&lt;&gt;"",$I227,IF(COUNTIFS('Contabilidad'!$F$6:$F$405,$F227,'Contabilidad'!$A$6:$A$405,"&gt;="&amp;$A227-Instrucciones!$B$25,'Contabilidad'!$A$6:$A$405,"&lt;="&amp;$A227+Instrucciones!$B$25)=0,"Falta registrar",IF(COUNTIF($F$6:$F$405,$F227)&lt;=COUNTIF('Contabilidad'!$F$6:$F$405,$F227),"Conciliado","Revisar"))))</f>
        <v/>
      </c>
    </row>
    <row r="228">
      <c r="A228" s="35" t="n"/>
      <c r="B228" s="36" t="n"/>
      <c r="C228" s="36" t="n"/>
      <c r="D228" s="37" t="n"/>
      <c r="E228" s="37" t="n"/>
      <c r="F228" s="30">
        <f>IF(AND($D228="",$E228=""),"",$E228-$D228)</f>
        <v/>
      </c>
      <c r="G228" s="31">
        <f>IF($A228="","",IF($A228&lt;MIN('Tipos de cambio'!$A$6:$A$605),"fuera de rango",IFERROR(LOOKUP($A228,'Tipos de cambio'!$A$6:$A$605,'Tipos de cambio'!$B$6:$B$605),"fuera de rango")))</f>
        <v/>
      </c>
      <c r="H228" s="32">
        <f>IF(OR($F228="",NOT(ISNUMBER($G228))),"",$F228*$G228)</f>
        <v/>
      </c>
      <c r="I228" s="33" t="n"/>
      <c r="J228" s="34">
        <f>IF($F228="","",IF($I228&lt;&gt;"",$I228,IF(COUNTIFS('Contabilidad'!$F$6:$F$405,$F228,'Contabilidad'!$A$6:$A$405,"&gt;="&amp;$A228-Instrucciones!$B$25,'Contabilidad'!$A$6:$A$405,"&lt;="&amp;$A228+Instrucciones!$B$25)=0,"Falta registrar",IF(COUNTIF($F$6:$F$405,$F228)&lt;=COUNTIF('Contabilidad'!$F$6:$F$405,$F228),"Conciliado","Revisar"))))</f>
        <v/>
      </c>
    </row>
    <row r="229">
      <c r="A229" s="35" t="n"/>
      <c r="B229" s="36" t="n"/>
      <c r="C229" s="36" t="n"/>
      <c r="D229" s="37" t="n"/>
      <c r="E229" s="37" t="n"/>
      <c r="F229" s="30">
        <f>IF(AND($D229="",$E229=""),"",$E229-$D229)</f>
        <v/>
      </c>
      <c r="G229" s="31">
        <f>IF($A229="","",IF($A229&lt;MIN('Tipos de cambio'!$A$6:$A$605),"fuera de rango",IFERROR(LOOKUP($A229,'Tipos de cambio'!$A$6:$A$605,'Tipos de cambio'!$B$6:$B$605),"fuera de rango")))</f>
        <v/>
      </c>
      <c r="H229" s="32">
        <f>IF(OR($F229="",NOT(ISNUMBER($G229))),"",$F229*$G229)</f>
        <v/>
      </c>
      <c r="I229" s="33" t="n"/>
      <c r="J229" s="34">
        <f>IF($F229="","",IF($I229&lt;&gt;"",$I229,IF(COUNTIFS('Contabilidad'!$F$6:$F$405,$F229,'Contabilidad'!$A$6:$A$405,"&gt;="&amp;$A229-Instrucciones!$B$25,'Contabilidad'!$A$6:$A$405,"&lt;="&amp;$A229+Instrucciones!$B$25)=0,"Falta registrar",IF(COUNTIF($F$6:$F$405,$F229)&lt;=COUNTIF('Contabilidad'!$F$6:$F$405,$F229),"Conciliado","Revisar"))))</f>
        <v/>
      </c>
    </row>
    <row r="230">
      <c r="A230" s="35" t="n"/>
      <c r="B230" s="36" t="n"/>
      <c r="C230" s="36" t="n"/>
      <c r="D230" s="37" t="n"/>
      <c r="E230" s="37" t="n"/>
      <c r="F230" s="30">
        <f>IF(AND($D230="",$E230=""),"",$E230-$D230)</f>
        <v/>
      </c>
      <c r="G230" s="31">
        <f>IF($A230="","",IF($A230&lt;MIN('Tipos de cambio'!$A$6:$A$605),"fuera de rango",IFERROR(LOOKUP($A230,'Tipos de cambio'!$A$6:$A$605,'Tipos de cambio'!$B$6:$B$605),"fuera de rango")))</f>
        <v/>
      </c>
      <c r="H230" s="32">
        <f>IF(OR($F230="",NOT(ISNUMBER($G230))),"",$F230*$G230)</f>
        <v/>
      </c>
      <c r="I230" s="33" t="n"/>
      <c r="J230" s="34">
        <f>IF($F230="","",IF($I230&lt;&gt;"",$I230,IF(COUNTIFS('Contabilidad'!$F$6:$F$405,$F230,'Contabilidad'!$A$6:$A$405,"&gt;="&amp;$A230-Instrucciones!$B$25,'Contabilidad'!$A$6:$A$405,"&lt;="&amp;$A230+Instrucciones!$B$25)=0,"Falta registrar",IF(COUNTIF($F$6:$F$405,$F230)&lt;=COUNTIF('Contabilidad'!$F$6:$F$405,$F230),"Conciliado","Revisar"))))</f>
        <v/>
      </c>
    </row>
    <row r="231">
      <c r="A231" s="35" t="n"/>
      <c r="B231" s="36" t="n"/>
      <c r="C231" s="36" t="n"/>
      <c r="D231" s="37" t="n"/>
      <c r="E231" s="37" t="n"/>
      <c r="F231" s="30">
        <f>IF(AND($D231="",$E231=""),"",$E231-$D231)</f>
        <v/>
      </c>
      <c r="G231" s="31">
        <f>IF($A231="","",IF($A231&lt;MIN('Tipos de cambio'!$A$6:$A$605),"fuera de rango",IFERROR(LOOKUP($A231,'Tipos de cambio'!$A$6:$A$605,'Tipos de cambio'!$B$6:$B$605),"fuera de rango")))</f>
        <v/>
      </c>
      <c r="H231" s="32">
        <f>IF(OR($F231="",NOT(ISNUMBER($G231))),"",$F231*$G231)</f>
        <v/>
      </c>
      <c r="I231" s="33" t="n"/>
      <c r="J231" s="34">
        <f>IF($F231="","",IF($I231&lt;&gt;"",$I231,IF(COUNTIFS('Contabilidad'!$F$6:$F$405,$F231,'Contabilidad'!$A$6:$A$405,"&gt;="&amp;$A231-Instrucciones!$B$25,'Contabilidad'!$A$6:$A$405,"&lt;="&amp;$A231+Instrucciones!$B$25)=0,"Falta registrar",IF(COUNTIF($F$6:$F$405,$F231)&lt;=COUNTIF('Contabilidad'!$F$6:$F$405,$F231),"Conciliado","Revisar"))))</f>
        <v/>
      </c>
    </row>
    <row r="232">
      <c r="A232" s="35" t="n"/>
      <c r="B232" s="36" t="n"/>
      <c r="C232" s="36" t="n"/>
      <c r="D232" s="37" t="n"/>
      <c r="E232" s="37" t="n"/>
      <c r="F232" s="30">
        <f>IF(AND($D232="",$E232=""),"",$E232-$D232)</f>
        <v/>
      </c>
      <c r="G232" s="31">
        <f>IF($A232="","",IF($A232&lt;MIN('Tipos de cambio'!$A$6:$A$605),"fuera de rango",IFERROR(LOOKUP($A232,'Tipos de cambio'!$A$6:$A$605,'Tipos de cambio'!$B$6:$B$605),"fuera de rango")))</f>
        <v/>
      </c>
      <c r="H232" s="32">
        <f>IF(OR($F232="",NOT(ISNUMBER($G232))),"",$F232*$G232)</f>
        <v/>
      </c>
      <c r="I232" s="33" t="n"/>
      <c r="J232" s="34">
        <f>IF($F232="","",IF($I232&lt;&gt;"",$I232,IF(COUNTIFS('Contabilidad'!$F$6:$F$405,$F232,'Contabilidad'!$A$6:$A$405,"&gt;="&amp;$A232-Instrucciones!$B$25,'Contabilidad'!$A$6:$A$405,"&lt;="&amp;$A232+Instrucciones!$B$25)=0,"Falta registrar",IF(COUNTIF($F$6:$F$405,$F232)&lt;=COUNTIF('Contabilidad'!$F$6:$F$405,$F232),"Conciliado","Revisar"))))</f>
        <v/>
      </c>
    </row>
    <row r="233">
      <c r="A233" s="35" t="n"/>
      <c r="B233" s="36" t="n"/>
      <c r="C233" s="36" t="n"/>
      <c r="D233" s="37" t="n"/>
      <c r="E233" s="37" t="n"/>
      <c r="F233" s="30">
        <f>IF(AND($D233="",$E233=""),"",$E233-$D233)</f>
        <v/>
      </c>
      <c r="G233" s="31">
        <f>IF($A233="","",IF($A233&lt;MIN('Tipos de cambio'!$A$6:$A$605),"fuera de rango",IFERROR(LOOKUP($A233,'Tipos de cambio'!$A$6:$A$605,'Tipos de cambio'!$B$6:$B$605),"fuera de rango")))</f>
        <v/>
      </c>
      <c r="H233" s="32">
        <f>IF(OR($F233="",NOT(ISNUMBER($G233))),"",$F233*$G233)</f>
        <v/>
      </c>
      <c r="I233" s="33" t="n"/>
      <c r="J233" s="34">
        <f>IF($F233="","",IF($I233&lt;&gt;"",$I233,IF(COUNTIFS('Contabilidad'!$F$6:$F$405,$F233,'Contabilidad'!$A$6:$A$405,"&gt;="&amp;$A233-Instrucciones!$B$25,'Contabilidad'!$A$6:$A$405,"&lt;="&amp;$A233+Instrucciones!$B$25)=0,"Falta registrar",IF(COUNTIF($F$6:$F$405,$F233)&lt;=COUNTIF('Contabilidad'!$F$6:$F$405,$F233),"Conciliado","Revisar"))))</f>
        <v/>
      </c>
    </row>
    <row r="234">
      <c r="A234" s="35" t="n"/>
      <c r="B234" s="36" t="n"/>
      <c r="C234" s="36" t="n"/>
      <c r="D234" s="37" t="n"/>
      <c r="E234" s="37" t="n"/>
      <c r="F234" s="30">
        <f>IF(AND($D234="",$E234=""),"",$E234-$D234)</f>
        <v/>
      </c>
      <c r="G234" s="31">
        <f>IF($A234="","",IF($A234&lt;MIN('Tipos de cambio'!$A$6:$A$605),"fuera de rango",IFERROR(LOOKUP($A234,'Tipos de cambio'!$A$6:$A$605,'Tipos de cambio'!$B$6:$B$605),"fuera de rango")))</f>
        <v/>
      </c>
      <c r="H234" s="32">
        <f>IF(OR($F234="",NOT(ISNUMBER($G234))),"",$F234*$G234)</f>
        <v/>
      </c>
      <c r="I234" s="33" t="n"/>
      <c r="J234" s="34">
        <f>IF($F234="","",IF($I234&lt;&gt;"",$I234,IF(COUNTIFS('Contabilidad'!$F$6:$F$405,$F234,'Contabilidad'!$A$6:$A$405,"&gt;="&amp;$A234-Instrucciones!$B$25,'Contabilidad'!$A$6:$A$405,"&lt;="&amp;$A234+Instrucciones!$B$25)=0,"Falta registrar",IF(COUNTIF($F$6:$F$405,$F234)&lt;=COUNTIF('Contabilidad'!$F$6:$F$405,$F234),"Conciliado","Revisar"))))</f>
        <v/>
      </c>
    </row>
    <row r="235">
      <c r="A235" s="35" t="n"/>
      <c r="B235" s="36" t="n"/>
      <c r="C235" s="36" t="n"/>
      <c r="D235" s="37" t="n"/>
      <c r="E235" s="37" t="n"/>
      <c r="F235" s="30">
        <f>IF(AND($D235="",$E235=""),"",$E235-$D235)</f>
        <v/>
      </c>
      <c r="G235" s="31">
        <f>IF($A235="","",IF($A235&lt;MIN('Tipos de cambio'!$A$6:$A$605),"fuera de rango",IFERROR(LOOKUP($A235,'Tipos de cambio'!$A$6:$A$605,'Tipos de cambio'!$B$6:$B$605),"fuera de rango")))</f>
        <v/>
      </c>
      <c r="H235" s="32">
        <f>IF(OR($F235="",NOT(ISNUMBER($G235))),"",$F235*$G235)</f>
        <v/>
      </c>
      <c r="I235" s="33" t="n"/>
      <c r="J235" s="34">
        <f>IF($F235="","",IF($I235&lt;&gt;"",$I235,IF(COUNTIFS('Contabilidad'!$F$6:$F$405,$F235,'Contabilidad'!$A$6:$A$405,"&gt;="&amp;$A235-Instrucciones!$B$25,'Contabilidad'!$A$6:$A$405,"&lt;="&amp;$A235+Instrucciones!$B$25)=0,"Falta registrar",IF(COUNTIF($F$6:$F$405,$F235)&lt;=COUNTIF('Contabilidad'!$F$6:$F$405,$F235),"Conciliado","Revisar"))))</f>
        <v/>
      </c>
    </row>
    <row r="236">
      <c r="A236" s="35" t="n"/>
      <c r="B236" s="36" t="n"/>
      <c r="C236" s="36" t="n"/>
      <c r="D236" s="37" t="n"/>
      <c r="E236" s="37" t="n"/>
      <c r="F236" s="30">
        <f>IF(AND($D236="",$E236=""),"",$E236-$D236)</f>
        <v/>
      </c>
      <c r="G236" s="31">
        <f>IF($A236="","",IF($A236&lt;MIN('Tipos de cambio'!$A$6:$A$605),"fuera de rango",IFERROR(LOOKUP($A236,'Tipos de cambio'!$A$6:$A$605,'Tipos de cambio'!$B$6:$B$605),"fuera de rango")))</f>
        <v/>
      </c>
      <c r="H236" s="32">
        <f>IF(OR($F236="",NOT(ISNUMBER($G236))),"",$F236*$G236)</f>
        <v/>
      </c>
      <c r="I236" s="33" t="n"/>
      <c r="J236" s="34">
        <f>IF($F236="","",IF($I236&lt;&gt;"",$I236,IF(COUNTIFS('Contabilidad'!$F$6:$F$405,$F236,'Contabilidad'!$A$6:$A$405,"&gt;="&amp;$A236-Instrucciones!$B$25,'Contabilidad'!$A$6:$A$405,"&lt;="&amp;$A236+Instrucciones!$B$25)=0,"Falta registrar",IF(COUNTIF($F$6:$F$405,$F236)&lt;=COUNTIF('Contabilidad'!$F$6:$F$405,$F236),"Conciliado","Revisar"))))</f>
        <v/>
      </c>
    </row>
    <row r="237">
      <c r="A237" s="35" t="n"/>
      <c r="B237" s="36" t="n"/>
      <c r="C237" s="36" t="n"/>
      <c r="D237" s="37" t="n"/>
      <c r="E237" s="37" t="n"/>
      <c r="F237" s="30">
        <f>IF(AND($D237="",$E237=""),"",$E237-$D237)</f>
        <v/>
      </c>
      <c r="G237" s="31">
        <f>IF($A237="","",IF($A237&lt;MIN('Tipos de cambio'!$A$6:$A$605),"fuera de rango",IFERROR(LOOKUP($A237,'Tipos de cambio'!$A$6:$A$605,'Tipos de cambio'!$B$6:$B$605),"fuera de rango")))</f>
        <v/>
      </c>
      <c r="H237" s="32">
        <f>IF(OR($F237="",NOT(ISNUMBER($G237))),"",$F237*$G237)</f>
        <v/>
      </c>
      <c r="I237" s="33" t="n"/>
      <c r="J237" s="34">
        <f>IF($F237="","",IF($I237&lt;&gt;"",$I237,IF(COUNTIFS('Contabilidad'!$F$6:$F$405,$F237,'Contabilidad'!$A$6:$A$405,"&gt;="&amp;$A237-Instrucciones!$B$25,'Contabilidad'!$A$6:$A$405,"&lt;="&amp;$A237+Instrucciones!$B$25)=0,"Falta registrar",IF(COUNTIF($F$6:$F$405,$F237)&lt;=COUNTIF('Contabilidad'!$F$6:$F$405,$F237),"Conciliado","Revisar"))))</f>
        <v/>
      </c>
    </row>
    <row r="238">
      <c r="A238" s="35" t="n"/>
      <c r="B238" s="36" t="n"/>
      <c r="C238" s="36" t="n"/>
      <c r="D238" s="37" t="n"/>
      <c r="E238" s="37" t="n"/>
      <c r="F238" s="30">
        <f>IF(AND($D238="",$E238=""),"",$E238-$D238)</f>
        <v/>
      </c>
      <c r="G238" s="31">
        <f>IF($A238="","",IF($A238&lt;MIN('Tipos de cambio'!$A$6:$A$605),"fuera de rango",IFERROR(LOOKUP($A238,'Tipos de cambio'!$A$6:$A$605,'Tipos de cambio'!$B$6:$B$605),"fuera de rango")))</f>
        <v/>
      </c>
      <c r="H238" s="32">
        <f>IF(OR($F238="",NOT(ISNUMBER($G238))),"",$F238*$G238)</f>
        <v/>
      </c>
      <c r="I238" s="33" t="n"/>
      <c r="J238" s="34">
        <f>IF($F238="","",IF($I238&lt;&gt;"",$I238,IF(COUNTIFS('Contabilidad'!$F$6:$F$405,$F238,'Contabilidad'!$A$6:$A$405,"&gt;="&amp;$A238-Instrucciones!$B$25,'Contabilidad'!$A$6:$A$405,"&lt;="&amp;$A238+Instrucciones!$B$25)=0,"Falta registrar",IF(COUNTIF($F$6:$F$405,$F238)&lt;=COUNTIF('Contabilidad'!$F$6:$F$405,$F238),"Conciliado","Revisar"))))</f>
        <v/>
      </c>
    </row>
    <row r="239">
      <c r="A239" s="35" t="n"/>
      <c r="B239" s="36" t="n"/>
      <c r="C239" s="36" t="n"/>
      <c r="D239" s="37" t="n"/>
      <c r="E239" s="37" t="n"/>
      <c r="F239" s="30">
        <f>IF(AND($D239="",$E239=""),"",$E239-$D239)</f>
        <v/>
      </c>
      <c r="G239" s="31">
        <f>IF($A239="","",IF($A239&lt;MIN('Tipos de cambio'!$A$6:$A$605),"fuera de rango",IFERROR(LOOKUP($A239,'Tipos de cambio'!$A$6:$A$605,'Tipos de cambio'!$B$6:$B$605),"fuera de rango")))</f>
        <v/>
      </c>
      <c r="H239" s="32">
        <f>IF(OR($F239="",NOT(ISNUMBER($G239))),"",$F239*$G239)</f>
        <v/>
      </c>
      <c r="I239" s="33" t="n"/>
      <c r="J239" s="34">
        <f>IF($F239="","",IF($I239&lt;&gt;"",$I239,IF(COUNTIFS('Contabilidad'!$F$6:$F$405,$F239,'Contabilidad'!$A$6:$A$405,"&gt;="&amp;$A239-Instrucciones!$B$25,'Contabilidad'!$A$6:$A$405,"&lt;="&amp;$A239+Instrucciones!$B$25)=0,"Falta registrar",IF(COUNTIF($F$6:$F$405,$F239)&lt;=COUNTIF('Contabilidad'!$F$6:$F$405,$F239),"Conciliado","Revisar"))))</f>
        <v/>
      </c>
    </row>
    <row r="240">
      <c r="A240" s="35" t="n"/>
      <c r="B240" s="36" t="n"/>
      <c r="C240" s="36" t="n"/>
      <c r="D240" s="37" t="n"/>
      <c r="E240" s="37" t="n"/>
      <c r="F240" s="30">
        <f>IF(AND($D240="",$E240=""),"",$E240-$D240)</f>
        <v/>
      </c>
      <c r="G240" s="31">
        <f>IF($A240="","",IF($A240&lt;MIN('Tipos de cambio'!$A$6:$A$605),"fuera de rango",IFERROR(LOOKUP($A240,'Tipos de cambio'!$A$6:$A$605,'Tipos de cambio'!$B$6:$B$605),"fuera de rango")))</f>
        <v/>
      </c>
      <c r="H240" s="32">
        <f>IF(OR($F240="",NOT(ISNUMBER($G240))),"",$F240*$G240)</f>
        <v/>
      </c>
      <c r="I240" s="33" t="n"/>
      <c r="J240" s="34">
        <f>IF($F240="","",IF($I240&lt;&gt;"",$I240,IF(COUNTIFS('Contabilidad'!$F$6:$F$405,$F240,'Contabilidad'!$A$6:$A$405,"&gt;="&amp;$A240-Instrucciones!$B$25,'Contabilidad'!$A$6:$A$405,"&lt;="&amp;$A240+Instrucciones!$B$25)=0,"Falta registrar",IF(COUNTIF($F$6:$F$405,$F240)&lt;=COUNTIF('Contabilidad'!$F$6:$F$405,$F240),"Conciliado","Revisar"))))</f>
        <v/>
      </c>
    </row>
    <row r="241">
      <c r="A241" s="35" t="n"/>
      <c r="B241" s="36" t="n"/>
      <c r="C241" s="36" t="n"/>
      <c r="D241" s="37" t="n"/>
      <c r="E241" s="37" t="n"/>
      <c r="F241" s="30">
        <f>IF(AND($D241="",$E241=""),"",$E241-$D241)</f>
        <v/>
      </c>
      <c r="G241" s="31">
        <f>IF($A241="","",IF($A241&lt;MIN('Tipos de cambio'!$A$6:$A$605),"fuera de rango",IFERROR(LOOKUP($A241,'Tipos de cambio'!$A$6:$A$605,'Tipos de cambio'!$B$6:$B$605),"fuera de rango")))</f>
        <v/>
      </c>
      <c r="H241" s="32">
        <f>IF(OR($F241="",NOT(ISNUMBER($G241))),"",$F241*$G241)</f>
        <v/>
      </c>
      <c r="I241" s="33" t="n"/>
      <c r="J241" s="34">
        <f>IF($F241="","",IF($I241&lt;&gt;"",$I241,IF(COUNTIFS('Contabilidad'!$F$6:$F$405,$F241,'Contabilidad'!$A$6:$A$405,"&gt;="&amp;$A241-Instrucciones!$B$25,'Contabilidad'!$A$6:$A$405,"&lt;="&amp;$A241+Instrucciones!$B$25)=0,"Falta registrar",IF(COUNTIF($F$6:$F$405,$F241)&lt;=COUNTIF('Contabilidad'!$F$6:$F$405,$F241),"Conciliado","Revisar"))))</f>
        <v/>
      </c>
    </row>
    <row r="242">
      <c r="A242" s="35" t="n"/>
      <c r="B242" s="36" t="n"/>
      <c r="C242" s="36" t="n"/>
      <c r="D242" s="37" t="n"/>
      <c r="E242" s="37" t="n"/>
      <c r="F242" s="30">
        <f>IF(AND($D242="",$E242=""),"",$E242-$D242)</f>
        <v/>
      </c>
      <c r="G242" s="31">
        <f>IF($A242="","",IF($A242&lt;MIN('Tipos de cambio'!$A$6:$A$605),"fuera de rango",IFERROR(LOOKUP($A242,'Tipos de cambio'!$A$6:$A$605,'Tipos de cambio'!$B$6:$B$605),"fuera de rango")))</f>
        <v/>
      </c>
      <c r="H242" s="32">
        <f>IF(OR($F242="",NOT(ISNUMBER($G242))),"",$F242*$G242)</f>
        <v/>
      </c>
      <c r="I242" s="33" t="n"/>
      <c r="J242" s="34">
        <f>IF($F242="","",IF($I242&lt;&gt;"",$I242,IF(COUNTIFS('Contabilidad'!$F$6:$F$405,$F242,'Contabilidad'!$A$6:$A$405,"&gt;="&amp;$A242-Instrucciones!$B$25,'Contabilidad'!$A$6:$A$405,"&lt;="&amp;$A242+Instrucciones!$B$25)=0,"Falta registrar",IF(COUNTIF($F$6:$F$405,$F242)&lt;=COUNTIF('Contabilidad'!$F$6:$F$405,$F242),"Conciliado","Revisar"))))</f>
        <v/>
      </c>
    </row>
    <row r="243">
      <c r="A243" s="35" t="n"/>
      <c r="B243" s="36" t="n"/>
      <c r="C243" s="36" t="n"/>
      <c r="D243" s="37" t="n"/>
      <c r="E243" s="37" t="n"/>
      <c r="F243" s="30">
        <f>IF(AND($D243="",$E243=""),"",$E243-$D243)</f>
        <v/>
      </c>
      <c r="G243" s="31">
        <f>IF($A243="","",IF($A243&lt;MIN('Tipos de cambio'!$A$6:$A$605),"fuera de rango",IFERROR(LOOKUP($A243,'Tipos de cambio'!$A$6:$A$605,'Tipos de cambio'!$B$6:$B$605),"fuera de rango")))</f>
        <v/>
      </c>
      <c r="H243" s="32">
        <f>IF(OR($F243="",NOT(ISNUMBER($G243))),"",$F243*$G243)</f>
        <v/>
      </c>
      <c r="I243" s="33" t="n"/>
      <c r="J243" s="34">
        <f>IF($F243="","",IF($I243&lt;&gt;"",$I243,IF(COUNTIFS('Contabilidad'!$F$6:$F$405,$F243,'Contabilidad'!$A$6:$A$405,"&gt;="&amp;$A243-Instrucciones!$B$25,'Contabilidad'!$A$6:$A$405,"&lt;="&amp;$A243+Instrucciones!$B$25)=0,"Falta registrar",IF(COUNTIF($F$6:$F$405,$F243)&lt;=COUNTIF('Contabilidad'!$F$6:$F$405,$F243),"Conciliado","Revisar"))))</f>
        <v/>
      </c>
    </row>
    <row r="244">
      <c r="A244" s="35" t="n"/>
      <c r="B244" s="36" t="n"/>
      <c r="C244" s="36" t="n"/>
      <c r="D244" s="37" t="n"/>
      <c r="E244" s="37" t="n"/>
      <c r="F244" s="30">
        <f>IF(AND($D244="",$E244=""),"",$E244-$D244)</f>
        <v/>
      </c>
      <c r="G244" s="31">
        <f>IF($A244="","",IF($A244&lt;MIN('Tipos de cambio'!$A$6:$A$605),"fuera de rango",IFERROR(LOOKUP($A244,'Tipos de cambio'!$A$6:$A$605,'Tipos de cambio'!$B$6:$B$605),"fuera de rango")))</f>
        <v/>
      </c>
      <c r="H244" s="32">
        <f>IF(OR($F244="",NOT(ISNUMBER($G244))),"",$F244*$G244)</f>
        <v/>
      </c>
      <c r="I244" s="33" t="n"/>
      <c r="J244" s="34">
        <f>IF($F244="","",IF($I244&lt;&gt;"",$I244,IF(COUNTIFS('Contabilidad'!$F$6:$F$405,$F244,'Contabilidad'!$A$6:$A$405,"&gt;="&amp;$A244-Instrucciones!$B$25,'Contabilidad'!$A$6:$A$405,"&lt;="&amp;$A244+Instrucciones!$B$25)=0,"Falta registrar",IF(COUNTIF($F$6:$F$405,$F244)&lt;=COUNTIF('Contabilidad'!$F$6:$F$405,$F244),"Conciliado","Revisar"))))</f>
        <v/>
      </c>
    </row>
    <row r="245">
      <c r="A245" s="35" t="n"/>
      <c r="B245" s="36" t="n"/>
      <c r="C245" s="36" t="n"/>
      <c r="D245" s="37" t="n"/>
      <c r="E245" s="37" t="n"/>
      <c r="F245" s="30">
        <f>IF(AND($D245="",$E245=""),"",$E245-$D245)</f>
        <v/>
      </c>
      <c r="G245" s="31">
        <f>IF($A245="","",IF($A245&lt;MIN('Tipos de cambio'!$A$6:$A$605),"fuera de rango",IFERROR(LOOKUP($A245,'Tipos de cambio'!$A$6:$A$605,'Tipos de cambio'!$B$6:$B$605),"fuera de rango")))</f>
        <v/>
      </c>
      <c r="H245" s="32">
        <f>IF(OR($F245="",NOT(ISNUMBER($G245))),"",$F245*$G245)</f>
        <v/>
      </c>
      <c r="I245" s="33" t="n"/>
      <c r="J245" s="34">
        <f>IF($F245="","",IF($I245&lt;&gt;"",$I245,IF(COUNTIFS('Contabilidad'!$F$6:$F$405,$F245,'Contabilidad'!$A$6:$A$405,"&gt;="&amp;$A245-Instrucciones!$B$25,'Contabilidad'!$A$6:$A$405,"&lt;="&amp;$A245+Instrucciones!$B$25)=0,"Falta registrar",IF(COUNTIF($F$6:$F$405,$F245)&lt;=COUNTIF('Contabilidad'!$F$6:$F$405,$F245),"Conciliado","Revisar"))))</f>
        <v/>
      </c>
    </row>
    <row r="246">
      <c r="A246" s="35" t="n"/>
      <c r="B246" s="36" t="n"/>
      <c r="C246" s="36" t="n"/>
      <c r="D246" s="37" t="n"/>
      <c r="E246" s="37" t="n"/>
      <c r="F246" s="30">
        <f>IF(AND($D246="",$E246=""),"",$E246-$D246)</f>
        <v/>
      </c>
      <c r="G246" s="31">
        <f>IF($A246="","",IF($A246&lt;MIN('Tipos de cambio'!$A$6:$A$605),"fuera de rango",IFERROR(LOOKUP($A246,'Tipos de cambio'!$A$6:$A$605,'Tipos de cambio'!$B$6:$B$605),"fuera de rango")))</f>
        <v/>
      </c>
      <c r="H246" s="32">
        <f>IF(OR($F246="",NOT(ISNUMBER($G246))),"",$F246*$G246)</f>
        <v/>
      </c>
      <c r="I246" s="33" t="n"/>
      <c r="J246" s="34">
        <f>IF($F246="","",IF($I246&lt;&gt;"",$I246,IF(COUNTIFS('Contabilidad'!$F$6:$F$405,$F246,'Contabilidad'!$A$6:$A$405,"&gt;="&amp;$A246-Instrucciones!$B$25,'Contabilidad'!$A$6:$A$405,"&lt;="&amp;$A246+Instrucciones!$B$25)=0,"Falta registrar",IF(COUNTIF($F$6:$F$405,$F246)&lt;=COUNTIF('Contabilidad'!$F$6:$F$405,$F246),"Conciliado","Revisar"))))</f>
        <v/>
      </c>
    </row>
    <row r="247">
      <c r="A247" s="35" t="n"/>
      <c r="B247" s="36" t="n"/>
      <c r="C247" s="36" t="n"/>
      <c r="D247" s="37" t="n"/>
      <c r="E247" s="37" t="n"/>
      <c r="F247" s="30">
        <f>IF(AND($D247="",$E247=""),"",$E247-$D247)</f>
        <v/>
      </c>
      <c r="G247" s="31">
        <f>IF($A247="","",IF($A247&lt;MIN('Tipos de cambio'!$A$6:$A$605),"fuera de rango",IFERROR(LOOKUP($A247,'Tipos de cambio'!$A$6:$A$605,'Tipos de cambio'!$B$6:$B$605),"fuera de rango")))</f>
        <v/>
      </c>
      <c r="H247" s="32">
        <f>IF(OR($F247="",NOT(ISNUMBER($G247))),"",$F247*$G247)</f>
        <v/>
      </c>
      <c r="I247" s="33" t="n"/>
      <c r="J247" s="34">
        <f>IF($F247="","",IF($I247&lt;&gt;"",$I247,IF(COUNTIFS('Contabilidad'!$F$6:$F$405,$F247,'Contabilidad'!$A$6:$A$405,"&gt;="&amp;$A247-Instrucciones!$B$25,'Contabilidad'!$A$6:$A$405,"&lt;="&amp;$A247+Instrucciones!$B$25)=0,"Falta registrar",IF(COUNTIF($F$6:$F$405,$F247)&lt;=COUNTIF('Contabilidad'!$F$6:$F$405,$F247),"Conciliado","Revisar"))))</f>
        <v/>
      </c>
    </row>
    <row r="248">
      <c r="A248" s="35" t="n"/>
      <c r="B248" s="36" t="n"/>
      <c r="C248" s="36" t="n"/>
      <c r="D248" s="37" t="n"/>
      <c r="E248" s="37" t="n"/>
      <c r="F248" s="30">
        <f>IF(AND($D248="",$E248=""),"",$E248-$D248)</f>
        <v/>
      </c>
      <c r="G248" s="31">
        <f>IF($A248="","",IF($A248&lt;MIN('Tipos de cambio'!$A$6:$A$605),"fuera de rango",IFERROR(LOOKUP($A248,'Tipos de cambio'!$A$6:$A$605,'Tipos de cambio'!$B$6:$B$605),"fuera de rango")))</f>
        <v/>
      </c>
      <c r="H248" s="32">
        <f>IF(OR($F248="",NOT(ISNUMBER($G248))),"",$F248*$G248)</f>
        <v/>
      </c>
      <c r="I248" s="33" t="n"/>
      <c r="J248" s="34">
        <f>IF($F248="","",IF($I248&lt;&gt;"",$I248,IF(COUNTIFS('Contabilidad'!$F$6:$F$405,$F248,'Contabilidad'!$A$6:$A$405,"&gt;="&amp;$A248-Instrucciones!$B$25,'Contabilidad'!$A$6:$A$405,"&lt;="&amp;$A248+Instrucciones!$B$25)=0,"Falta registrar",IF(COUNTIF($F$6:$F$405,$F248)&lt;=COUNTIF('Contabilidad'!$F$6:$F$405,$F248),"Conciliado","Revisar"))))</f>
        <v/>
      </c>
    </row>
    <row r="249">
      <c r="A249" s="35" t="n"/>
      <c r="B249" s="36" t="n"/>
      <c r="C249" s="36" t="n"/>
      <c r="D249" s="37" t="n"/>
      <c r="E249" s="37" t="n"/>
      <c r="F249" s="30">
        <f>IF(AND($D249="",$E249=""),"",$E249-$D249)</f>
        <v/>
      </c>
      <c r="G249" s="31">
        <f>IF($A249="","",IF($A249&lt;MIN('Tipos de cambio'!$A$6:$A$605),"fuera de rango",IFERROR(LOOKUP($A249,'Tipos de cambio'!$A$6:$A$605,'Tipos de cambio'!$B$6:$B$605),"fuera de rango")))</f>
        <v/>
      </c>
      <c r="H249" s="32">
        <f>IF(OR($F249="",NOT(ISNUMBER($G249))),"",$F249*$G249)</f>
        <v/>
      </c>
      <c r="I249" s="33" t="n"/>
      <c r="J249" s="34">
        <f>IF($F249="","",IF($I249&lt;&gt;"",$I249,IF(COUNTIFS('Contabilidad'!$F$6:$F$405,$F249,'Contabilidad'!$A$6:$A$405,"&gt;="&amp;$A249-Instrucciones!$B$25,'Contabilidad'!$A$6:$A$405,"&lt;="&amp;$A249+Instrucciones!$B$25)=0,"Falta registrar",IF(COUNTIF($F$6:$F$405,$F249)&lt;=COUNTIF('Contabilidad'!$F$6:$F$405,$F249),"Conciliado","Revisar"))))</f>
        <v/>
      </c>
    </row>
    <row r="250">
      <c r="A250" s="35" t="n"/>
      <c r="B250" s="36" t="n"/>
      <c r="C250" s="36" t="n"/>
      <c r="D250" s="37" t="n"/>
      <c r="E250" s="37" t="n"/>
      <c r="F250" s="30">
        <f>IF(AND($D250="",$E250=""),"",$E250-$D250)</f>
        <v/>
      </c>
      <c r="G250" s="31">
        <f>IF($A250="","",IF($A250&lt;MIN('Tipos de cambio'!$A$6:$A$605),"fuera de rango",IFERROR(LOOKUP($A250,'Tipos de cambio'!$A$6:$A$605,'Tipos de cambio'!$B$6:$B$605),"fuera de rango")))</f>
        <v/>
      </c>
      <c r="H250" s="32">
        <f>IF(OR($F250="",NOT(ISNUMBER($G250))),"",$F250*$G250)</f>
        <v/>
      </c>
      <c r="I250" s="33" t="n"/>
      <c r="J250" s="34">
        <f>IF($F250="","",IF($I250&lt;&gt;"",$I250,IF(COUNTIFS('Contabilidad'!$F$6:$F$405,$F250,'Contabilidad'!$A$6:$A$405,"&gt;="&amp;$A250-Instrucciones!$B$25,'Contabilidad'!$A$6:$A$405,"&lt;="&amp;$A250+Instrucciones!$B$25)=0,"Falta registrar",IF(COUNTIF($F$6:$F$405,$F250)&lt;=COUNTIF('Contabilidad'!$F$6:$F$405,$F250),"Conciliado","Revisar"))))</f>
        <v/>
      </c>
    </row>
    <row r="251">
      <c r="A251" s="35" t="n"/>
      <c r="B251" s="36" t="n"/>
      <c r="C251" s="36" t="n"/>
      <c r="D251" s="37" t="n"/>
      <c r="E251" s="37" t="n"/>
      <c r="F251" s="30">
        <f>IF(AND($D251="",$E251=""),"",$E251-$D251)</f>
        <v/>
      </c>
      <c r="G251" s="31">
        <f>IF($A251="","",IF($A251&lt;MIN('Tipos de cambio'!$A$6:$A$605),"fuera de rango",IFERROR(LOOKUP($A251,'Tipos de cambio'!$A$6:$A$605,'Tipos de cambio'!$B$6:$B$605),"fuera de rango")))</f>
        <v/>
      </c>
      <c r="H251" s="32">
        <f>IF(OR($F251="",NOT(ISNUMBER($G251))),"",$F251*$G251)</f>
        <v/>
      </c>
      <c r="I251" s="33" t="n"/>
      <c r="J251" s="34">
        <f>IF($F251="","",IF($I251&lt;&gt;"",$I251,IF(COUNTIFS('Contabilidad'!$F$6:$F$405,$F251,'Contabilidad'!$A$6:$A$405,"&gt;="&amp;$A251-Instrucciones!$B$25,'Contabilidad'!$A$6:$A$405,"&lt;="&amp;$A251+Instrucciones!$B$25)=0,"Falta registrar",IF(COUNTIF($F$6:$F$405,$F251)&lt;=COUNTIF('Contabilidad'!$F$6:$F$405,$F251),"Conciliado","Revisar"))))</f>
        <v/>
      </c>
    </row>
    <row r="252">
      <c r="A252" s="35" t="n"/>
      <c r="B252" s="36" t="n"/>
      <c r="C252" s="36" t="n"/>
      <c r="D252" s="37" t="n"/>
      <c r="E252" s="37" t="n"/>
      <c r="F252" s="30">
        <f>IF(AND($D252="",$E252=""),"",$E252-$D252)</f>
        <v/>
      </c>
      <c r="G252" s="31">
        <f>IF($A252="","",IF($A252&lt;MIN('Tipos de cambio'!$A$6:$A$605),"fuera de rango",IFERROR(LOOKUP($A252,'Tipos de cambio'!$A$6:$A$605,'Tipos de cambio'!$B$6:$B$605),"fuera de rango")))</f>
        <v/>
      </c>
      <c r="H252" s="32">
        <f>IF(OR($F252="",NOT(ISNUMBER($G252))),"",$F252*$G252)</f>
        <v/>
      </c>
      <c r="I252" s="33" t="n"/>
      <c r="J252" s="34">
        <f>IF($F252="","",IF($I252&lt;&gt;"",$I252,IF(COUNTIFS('Contabilidad'!$F$6:$F$405,$F252,'Contabilidad'!$A$6:$A$405,"&gt;="&amp;$A252-Instrucciones!$B$25,'Contabilidad'!$A$6:$A$405,"&lt;="&amp;$A252+Instrucciones!$B$25)=0,"Falta registrar",IF(COUNTIF($F$6:$F$405,$F252)&lt;=COUNTIF('Contabilidad'!$F$6:$F$405,$F252),"Conciliado","Revisar"))))</f>
        <v/>
      </c>
    </row>
    <row r="253">
      <c r="A253" s="35" t="n"/>
      <c r="B253" s="36" t="n"/>
      <c r="C253" s="36" t="n"/>
      <c r="D253" s="37" t="n"/>
      <c r="E253" s="37" t="n"/>
      <c r="F253" s="30">
        <f>IF(AND($D253="",$E253=""),"",$E253-$D253)</f>
        <v/>
      </c>
      <c r="G253" s="31">
        <f>IF($A253="","",IF($A253&lt;MIN('Tipos de cambio'!$A$6:$A$605),"fuera de rango",IFERROR(LOOKUP($A253,'Tipos de cambio'!$A$6:$A$605,'Tipos de cambio'!$B$6:$B$605),"fuera de rango")))</f>
        <v/>
      </c>
      <c r="H253" s="32">
        <f>IF(OR($F253="",NOT(ISNUMBER($G253))),"",$F253*$G253)</f>
        <v/>
      </c>
      <c r="I253" s="33" t="n"/>
      <c r="J253" s="34">
        <f>IF($F253="","",IF($I253&lt;&gt;"",$I253,IF(COUNTIFS('Contabilidad'!$F$6:$F$405,$F253,'Contabilidad'!$A$6:$A$405,"&gt;="&amp;$A253-Instrucciones!$B$25,'Contabilidad'!$A$6:$A$405,"&lt;="&amp;$A253+Instrucciones!$B$25)=0,"Falta registrar",IF(COUNTIF($F$6:$F$405,$F253)&lt;=COUNTIF('Contabilidad'!$F$6:$F$405,$F253),"Conciliado","Revisar"))))</f>
        <v/>
      </c>
    </row>
    <row r="254">
      <c r="A254" s="35" t="n"/>
      <c r="B254" s="36" t="n"/>
      <c r="C254" s="36" t="n"/>
      <c r="D254" s="37" t="n"/>
      <c r="E254" s="37" t="n"/>
      <c r="F254" s="30">
        <f>IF(AND($D254="",$E254=""),"",$E254-$D254)</f>
        <v/>
      </c>
      <c r="G254" s="31">
        <f>IF($A254="","",IF($A254&lt;MIN('Tipos de cambio'!$A$6:$A$605),"fuera de rango",IFERROR(LOOKUP($A254,'Tipos de cambio'!$A$6:$A$605,'Tipos de cambio'!$B$6:$B$605),"fuera de rango")))</f>
        <v/>
      </c>
      <c r="H254" s="32">
        <f>IF(OR($F254="",NOT(ISNUMBER($G254))),"",$F254*$G254)</f>
        <v/>
      </c>
      <c r="I254" s="33" t="n"/>
      <c r="J254" s="34">
        <f>IF($F254="","",IF($I254&lt;&gt;"",$I254,IF(COUNTIFS('Contabilidad'!$F$6:$F$405,$F254,'Contabilidad'!$A$6:$A$405,"&gt;="&amp;$A254-Instrucciones!$B$25,'Contabilidad'!$A$6:$A$405,"&lt;="&amp;$A254+Instrucciones!$B$25)=0,"Falta registrar",IF(COUNTIF($F$6:$F$405,$F254)&lt;=COUNTIF('Contabilidad'!$F$6:$F$405,$F254),"Conciliado","Revisar"))))</f>
        <v/>
      </c>
    </row>
    <row r="255">
      <c r="A255" s="35" t="n"/>
      <c r="B255" s="36" t="n"/>
      <c r="C255" s="36" t="n"/>
      <c r="D255" s="37" t="n"/>
      <c r="E255" s="37" t="n"/>
      <c r="F255" s="30">
        <f>IF(AND($D255="",$E255=""),"",$E255-$D255)</f>
        <v/>
      </c>
      <c r="G255" s="31">
        <f>IF($A255="","",IF($A255&lt;MIN('Tipos de cambio'!$A$6:$A$605),"fuera de rango",IFERROR(LOOKUP($A255,'Tipos de cambio'!$A$6:$A$605,'Tipos de cambio'!$B$6:$B$605),"fuera de rango")))</f>
        <v/>
      </c>
      <c r="H255" s="32">
        <f>IF(OR($F255="",NOT(ISNUMBER($G255))),"",$F255*$G255)</f>
        <v/>
      </c>
      <c r="I255" s="33" t="n"/>
      <c r="J255" s="34">
        <f>IF($F255="","",IF($I255&lt;&gt;"",$I255,IF(COUNTIFS('Contabilidad'!$F$6:$F$405,$F255,'Contabilidad'!$A$6:$A$405,"&gt;="&amp;$A255-Instrucciones!$B$25,'Contabilidad'!$A$6:$A$405,"&lt;="&amp;$A255+Instrucciones!$B$25)=0,"Falta registrar",IF(COUNTIF($F$6:$F$405,$F255)&lt;=COUNTIF('Contabilidad'!$F$6:$F$405,$F255),"Conciliado","Revisar"))))</f>
        <v/>
      </c>
    </row>
    <row r="256">
      <c r="A256" s="35" t="n"/>
      <c r="B256" s="36" t="n"/>
      <c r="C256" s="36" t="n"/>
      <c r="D256" s="37" t="n"/>
      <c r="E256" s="37" t="n"/>
      <c r="F256" s="30">
        <f>IF(AND($D256="",$E256=""),"",$E256-$D256)</f>
        <v/>
      </c>
      <c r="G256" s="31">
        <f>IF($A256="","",IF($A256&lt;MIN('Tipos de cambio'!$A$6:$A$605),"fuera de rango",IFERROR(LOOKUP($A256,'Tipos de cambio'!$A$6:$A$605,'Tipos de cambio'!$B$6:$B$605),"fuera de rango")))</f>
        <v/>
      </c>
      <c r="H256" s="32">
        <f>IF(OR($F256="",NOT(ISNUMBER($G256))),"",$F256*$G256)</f>
        <v/>
      </c>
      <c r="I256" s="33" t="n"/>
      <c r="J256" s="34">
        <f>IF($F256="","",IF($I256&lt;&gt;"",$I256,IF(COUNTIFS('Contabilidad'!$F$6:$F$405,$F256,'Contabilidad'!$A$6:$A$405,"&gt;="&amp;$A256-Instrucciones!$B$25,'Contabilidad'!$A$6:$A$405,"&lt;="&amp;$A256+Instrucciones!$B$25)=0,"Falta registrar",IF(COUNTIF($F$6:$F$405,$F256)&lt;=COUNTIF('Contabilidad'!$F$6:$F$405,$F256),"Conciliado","Revisar"))))</f>
        <v/>
      </c>
    </row>
    <row r="257">
      <c r="A257" s="35" t="n"/>
      <c r="B257" s="36" t="n"/>
      <c r="C257" s="36" t="n"/>
      <c r="D257" s="37" t="n"/>
      <c r="E257" s="37" t="n"/>
      <c r="F257" s="30">
        <f>IF(AND($D257="",$E257=""),"",$E257-$D257)</f>
        <v/>
      </c>
      <c r="G257" s="31">
        <f>IF($A257="","",IF($A257&lt;MIN('Tipos de cambio'!$A$6:$A$605),"fuera de rango",IFERROR(LOOKUP($A257,'Tipos de cambio'!$A$6:$A$605,'Tipos de cambio'!$B$6:$B$605),"fuera de rango")))</f>
        <v/>
      </c>
      <c r="H257" s="32">
        <f>IF(OR($F257="",NOT(ISNUMBER($G257))),"",$F257*$G257)</f>
        <v/>
      </c>
      <c r="I257" s="33" t="n"/>
      <c r="J257" s="34">
        <f>IF($F257="","",IF($I257&lt;&gt;"",$I257,IF(COUNTIFS('Contabilidad'!$F$6:$F$405,$F257,'Contabilidad'!$A$6:$A$405,"&gt;="&amp;$A257-Instrucciones!$B$25,'Contabilidad'!$A$6:$A$405,"&lt;="&amp;$A257+Instrucciones!$B$25)=0,"Falta registrar",IF(COUNTIF($F$6:$F$405,$F257)&lt;=COUNTIF('Contabilidad'!$F$6:$F$405,$F257),"Conciliado","Revisar"))))</f>
        <v/>
      </c>
    </row>
    <row r="258">
      <c r="A258" s="35" t="n"/>
      <c r="B258" s="36" t="n"/>
      <c r="C258" s="36" t="n"/>
      <c r="D258" s="37" t="n"/>
      <c r="E258" s="37" t="n"/>
      <c r="F258" s="30">
        <f>IF(AND($D258="",$E258=""),"",$E258-$D258)</f>
        <v/>
      </c>
      <c r="G258" s="31">
        <f>IF($A258="","",IF($A258&lt;MIN('Tipos de cambio'!$A$6:$A$605),"fuera de rango",IFERROR(LOOKUP($A258,'Tipos de cambio'!$A$6:$A$605,'Tipos de cambio'!$B$6:$B$605),"fuera de rango")))</f>
        <v/>
      </c>
      <c r="H258" s="32">
        <f>IF(OR($F258="",NOT(ISNUMBER($G258))),"",$F258*$G258)</f>
        <v/>
      </c>
      <c r="I258" s="33" t="n"/>
      <c r="J258" s="34">
        <f>IF($F258="","",IF($I258&lt;&gt;"",$I258,IF(COUNTIFS('Contabilidad'!$F$6:$F$405,$F258,'Contabilidad'!$A$6:$A$405,"&gt;="&amp;$A258-Instrucciones!$B$25,'Contabilidad'!$A$6:$A$405,"&lt;="&amp;$A258+Instrucciones!$B$25)=0,"Falta registrar",IF(COUNTIF($F$6:$F$405,$F258)&lt;=COUNTIF('Contabilidad'!$F$6:$F$405,$F258),"Conciliado","Revisar"))))</f>
        <v/>
      </c>
    </row>
    <row r="259">
      <c r="A259" s="35" t="n"/>
      <c r="B259" s="36" t="n"/>
      <c r="C259" s="36" t="n"/>
      <c r="D259" s="37" t="n"/>
      <c r="E259" s="37" t="n"/>
      <c r="F259" s="30">
        <f>IF(AND($D259="",$E259=""),"",$E259-$D259)</f>
        <v/>
      </c>
      <c r="G259" s="31">
        <f>IF($A259="","",IF($A259&lt;MIN('Tipos de cambio'!$A$6:$A$605),"fuera de rango",IFERROR(LOOKUP($A259,'Tipos de cambio'!$A$6:$A$605,'Tipos de cambio'!$B$6:$B$605),"fuera de rango")))</f>
        <v/>
      </c>
      <c r="H259" s="32">
        <f>IF(OR($F259="",NOT(ISNUMBER($G259))),"",$F259*$G259)</f>
        <v/>
      </c>
      <c r="I259" s="33" t="n"/>
      <c r="J259" s="34">
        <f>IF($F259="","",IF($I259&lt;&gt;"",$I259,IF(COUNTIFS('Contabilidad'!$F$6:$F$405,$F259,'Contabilidad'!$A$6:$A$405,"&gt;="&amp;$A259-Instrucciones!$B$25,'Contabilidad'!$A$6:$A$405,"&lt;="&amp;$A259+Instrucciones!$B$25)=0,"Falta registrar",IF(COUNTIF($F$6:$F$405,$F259)&lt;=COUNTIF('Contabilidad'!$F$6:$F$405,$F259),"Conciliado","Revisar"))))</f>
        <v/>
      </c>
    </row>
    <row r="260">
      <c r="A260" s="35" t="n"/>
      <c r="B260" s="36" t="n"/>
      <c r="C260" s="36" t="n"/>
      <c r="D260" s="37" t="n"/>
      <c r="E260" s="37" t="n"/>
      <c r="F260" s="30">
        <f>IF(AND($D260="",$E260=""),"",$E260-$D260)</f>
        <v/>
      </c>
      <c r="G260" s="31">
        <f>IF($A260="","",IF($A260&lt;MIN('Tipos de cambio'!$A$6:$A$605),"fuera de rango",IFERROR(LOOKUP($A260,'Tipos de cambio'!$A$6:$A$605,'Tipos de cambio'!$B$6:$B$605),"fuera de rango")))</f>
        <v/>
      </c>
      <c r="H260" s="32">
        <f>IF(OR($F260="",NOT(ISNUMBER($G260))),"",$F260*$G260)</f>
        <v/>
      </c>
      <c r="I260" s="33" t="n"/>
      <c r="J260" s="34">
        <f>IF($F260="","",IF($I260&lt;&gt;"",$I260,IF(COUNTIFS('Contabilidad'!$F$6:$F$405,$F260,'Contabilidad'!$A$6:$A$405,"&gt;="&amp;$A260-Instrucciones!$B$25,'Contabilidad'!$A$6:$A$405,"&lt;="&amp;$A260+Instrucciones!$B$25)=0,"Falta registrar",IF(COUNTIF($F$6:$F$405,$F260)&lt;=COUNTIF('Contabilidad'!$F$6:$F$405,$F260),"Conciliado","Revisar"))))</f>
        <v/>
      </c>
    </row>
    <row r="261">
      <c r="A261" s="35" t="n"/>
      <c r="B261" s="36" t="n"/>
      <c r="C261" s="36" t="n"/>
      <c r="D261" s="37" t="n"/>
      <c r="E261" s="37" t="n"/>
      <c r="F261" s="30">
        <f>IF(AND($D261="",$E261=""),"",$E261-$D261)</f>
        <v/>
      </c>
      <c r="G261" s="31">
        <f>IF($A261="","",IF($A261&lt;MIN('Tipos de cambio'!$A$6:$A$605),"fuera de rango",IFERROR(LOOKUP($A261,'Tipos de cambio'!$A$6:$A$605,'Tipos de cambio'!$B$6:$B$605),"fuera de rango")))</f>
        <v/>
      </c>
      <c r="H261" s="32">
        <f>IF(OR($F261="",NOT(ISNUMBER($G261))),"",$F261*$G261)</f>
        <v/>
      </c>
      <c r="I261" s="33" t="n"/>
      <c r="J261" s="34">
        <f>IF($F261="","",IF($I261&lt;&gt;"",$I261,IF(COUNTIFS('Contabilidad'!$F$6:$F$405,$F261,'Contabilidad'!$A$6:$A$405,"&gt;="&amp;$A261-Instrucciones!$B$25,'Contabilidad'!$A$6:$A$405,"&lt;="&amp;$A261+Instrucciones!$B$25)=0,"Falta registrar",IF(COUNTIF($F$6:$F$405,$F261)&lt;=COUNTIF('Contabilidad'!$F$6:$F$405,$F261),"Conciliado","Revisar"))))</f>
        <v/>
      </c>
    </row>
    <row r="262">
      <c r="A262" s="35" t="n"/>
      <c r="B262" s="36" t="n"/>
      <c r="C262" s="36" t="n"/>
      <c r="D262" s="37" t="n"/>
      <c r="E262" s="37" t="n"/>
      <c r="F262" s="30">
        <f>IF(AND($D262="",$E262=""),"",$E262-$D262)</f>
        <v/>
      </c>
      <c r="G262" s="31">
        <f>IF($A262="","",IF($A262&lt;MIN('Tipos de cambio'!$A$6:$A$605),"fuera de rango",IFERROR(LOOKUP($A262,'Tipos de cambio'!$A$6:$A$605,'Tipos de cambio'!$B$6:$B$605),"fuera de rango")))</f>
        <v/>
      </c>
      <c r="H262" s="32">
        <f>IF(OR($F262="",NOT(ISNUMBER($G262))),"",$F262*$G262)</f>
        <v/>
      </c>
      <c r="I262" s="33" t="n"/>
      <c r="J262" s="34">
        <f>IF($F262="","",IF($I262&lt;&gt;"",$I262,IF(COUNTIFS('Contabilidad'!$F$6:$F$405,$F262,'Contabilidad'!$A$6:$A$405,"&gt;="&amp;$A262-Instrucciones!$B$25,'Contabilidad'!$A$6:$A$405,"&lt;="&amp;$A262+Instrucciones!$B$25)=0,"Falta registrar",IF(COUNTIF($F$6:$F$405,$F262)&lt;=COUNTIF('Contabilidad'!$F$6:$F$405,$F262),"Conciliado","Revisar"))))</f>
        <v/>
      </c>
    </row>
    <row r="263">
      <c r="A263" s="35" t="n"/>
      <c r="B263" s="36" t="n"/>
      <c r="C263" s="36" t="n"/>
      <c r="D263" s="37" t="n"/>
      <c r="E263" s="37" t="n"/>
      <c r="F263" s="30">
        <f>IF(AND($D263="",$E263=""),"",$E263-$D263)</f>
        <v/>
      </c>
      <c r="G263" s="31">
        <f>IF($A263="","",IF($A263&lt;MIN('Tipos de cambio'!$A$6:$A$605),"fuera de rango",IFERROR(LOOKUP($A263,'Tipos de cambio'!$A$6:$A$605,'Tipos de cambio'!$B$6:$B$605),"fuera de rango")))</f>
        <v/>
      </c>
      <c r="H263" s="32">
        <f>IF(OR($F263="",NOT(ISNUMBER($G263))),"",$F263*$G263)</f>
        <v/>
      </c>
      <c r="I263" s="33" t="n"/>
      <c r="J263" s="34">
        <f>IF($F263="","",IF($I263&lt;&gt;"",$I263,IF(COUNTIFS('Contabilidad'!$F$6:$F$405,$F263,'Contabilidad'!$A$6:$A$405,"&gt;="&amp;$A263-Instrucciones!$B$25,'Contabilidad'!$A$6:$A$405,"&lt;="&amp;$A263+Instrucciones!$B$25)=0,"Falta registrar",IF(COUNTIF($F$6:$F$405,$F263)&lt;=COUNTIF('Contabilidad'!$F$6:$F$405,$F263),"Conciliado","Revisar"))))</f>
        <v/>
      </c>
    </row>
    <row r="264">
      <c r="A264" s="35" t="n"/>
      <c r="B264" s="36" t="n"/>
      <c r="C264" s="36" t="n"/>
      <c r="D264" s="37" t="n"/>
      <c r="E264" s="37" t="n"/>
      <c r="F264" s="30">
        <f>IF(AND($D264="",$E264=""),"",$E264-$D264)</f>
        <v/>
      </c>
      <c r="G264" s="31">
        <f>IF($A264="","",IF($A264&lt;MIN('Tipos de cambio'!$A$6:$A$605),"fuera de rango",IFERROR(LOOKUP($A264,'Tipos de cambio'!$A$6:$A$605,'Tipos de cambio'!$B$6:$B$605),"fuera de rango")))</f>
        <v/>
      </c>
      <c r="H264" s="32">
        <f>IF(OR($F264="",NOT(ISNUMBER($G264))),"",$F264*$G264)</f>
        <v/>
      </c>
      <c r="I264" s="33" t="n"/>
      <c r="J264" s="34">
        <f>IF($F264="","",IF($I264&lt;&gt;"",$I264,IF(COUNTIFS('Contabilidad'!$F$6:$F$405,$F264,'Contabilidad'!$A$6:$A$405,"&gt;="&amp;$A264-Instrucciones!$B$25,'Contabilidad'!$A$6:$A$405,"&lt;="&amp;$A264+Instrucciones!$B$25)=0,"Falta registrar",IF(COUNTIF($F$6:$F$405,$F264)&lt;=COUNTIF('Contabilidad'!$F$6:$F$405,$F264),"Conciliado","Revisar"))))</f>
        <v/>
      </c>
    </row>
    <row r="265">
      <c r="A265" s="35" t="n"/>
      <c r="B265" s="36" t="n"/>
      <c r="C265" s="36" t="n"/>
      <c r="D265" s="37" t="n"/>
      <c r="E265" s="37" t="n"/>
      <c r="F265" s="30">
        <f>IF(AND($D265="",$E265=""),"",$E265-$D265)</f>
        <v/>
      </c>
      <c r="G265" s="31">
        <f>IF($A265="","",IF($A265&lt;MIN('Tipos de cambio'!$A$6:$A$605),"fuera de rango",IFERROR(LOOKUP($A265,'Tipos de cambio'!$A$6:$A$605,'Tipos de cambio'!$B$6:$B$605),"fuera de rango")))</f>
        <v/>
      </c>
      <c r="H265" s="32">
        <f>IF(OR($F265="",NOT(ISNUMBER($G265))),"",$F265*$G265)</f>
        <v/>
      </c>
      <c r="I265" s="33" t="n"/>
      <c r="J265" s="34">
        <f>IF($F265="","",IF($I265&lt;&gt;"",$I265,IF(COUNTIFS('Contabilidad'!$F$6:$F$405,$F265,'Contabilidad'!$A$6:$A$405,"&gt;="&amp;$A265-Instrucciones!$B$25,'Contabilidad'!$A$6:$A$405,"&lt;="&amp;$A265+Instrucciones!$B$25)=0,"Falta registrar",IF(COUNTIF($F$6:$F$405,$F265)&lt;=COUNTIF('Contabilidad'!$F$6:$F$405,$F265),"Conciliado","Revisar"))))</f>
        <v/>
      </c>
    </row>
    <row r="266">
      <c r="A266" s="35" t="n"/>
      <c r="B266" s="36" t="n"/>
      <c r="C266" s="36" t="n"/>
      <c r="D266" s="37" t="n"/>
      <c r="E266" s="37" t="n"/>
      <c r="F266" s="30">
        <f>IF(AND($D266="",$E266=""),"",$E266-$D266)</f>
        <v/>
      </c>
      <c r="G266" s="31">
        <f>IF($A266="","",IF($A266&lt;MIN('Tipos de cambio'!$A$6:$A$605),"fuera de rango",IFERROR(LOOKUP($A266,'Tipos de cambio'!$A$6:$A$605,'Tipos de cambio'!$B$6:$B$605),"fuera de rango")))</f>
        <v/>
      </c>
      <c r="H266" s="32">
        <f>IF(OR($F266="",NOT(ISNUMBER($G266))),"",$F266*$G266)</f>
        <v/>
      </c>
      <c r="I266" s="33" t="n"/>
      <c r="J266" s="34">
        <f>IF($F266="","",IF($I266&lt;&gt;"",$I266,IF(COUNTIFS('Contabilidad'!$F$6:$F$405,$F266,'Contabilidad'!$A$6:$A$405,"&gt;="&amp;$A266-Instrucciones!$B$25,'Contabilidad'!$A$6:$A$405,"&lt;="&amp;$A266+Instrucciones!$B$25)=0,"Falta registrar",IF(COUNTIF($F$6:$F$405,$F266)&lt;=COUNTIF('Contabilidad'!$F$6:$F$405,$F266),"Conciliado","Revisar"))))</f>
        <v/>
      </c>
    </row>
    <row r="267">
      <c r="A267" s="35" t="n"/>
      <c r="B267" s="36" t="n"/>
      <c r="C267" s="36" t="n"/>
      <c r="D267" s="37" t="n"/>
      <c r="E267" s="37" t="n"/>
      <c r="F267" s="30">
        <f>IF(AND($D267="",$E267=""),"",$E267-$D267)</f>
        <v/>
      </c>
      <c r="G267" s="31">
        <f>IF($A267="","",IF($A267&lt;MIN('Tipos de cambio'!$A$6:$A$605),"fuera de rango",IFERROR(LOOKUP($A267,'Tipos de cambio'!$A$6:$A$605,'Tipos de cambio'!$B$6:$B$605),"fuera de rango")))</f>
        <v/>
      </c>
      <c r="H267" s="32">
        <f>IF(OR($F267="",NOT(ISNUMBER($G267))),"",$F267*$G267)</f>
        <v/>
      </c>
      <c r="I267" s="33" t="n"/>
      <c r="J267" s="34">
        <f>IF($F267="","",IF($I267&lt;&gt;"",$I267,IF(COUNTIFS('Contabilidad'!$F$6:$F$405,$F267,'Contabilidad'!$A$6:$A$405,"&gt;="&amp;$A267-Instrucciones!$B$25,'Contabilidad'!$A$6:$A$405,"&lt;="&amp;$A267+Instrucciones!$B$25)=0,"Falta registrar",IF(COUNTIF($F$6:$F$405,$F267)&lt;=COUNTIF('Contabilidad'!$F$6:$F$405,$F267),"Conciliado","Revisar"))))</f>
        <v/>
      </c>
    </row>
    <row r="268">
      <c r="A268" s="35" t="n"/>
      <c r="B268" s="36" t="n"/>
      <c r="C268" s="36" t="n"/>
      <c r="D268" s="37" t="n"/>
      <c r="E268" s="37" t="n"/>
      <c r="F268" s="30">
        <f>IF(AND($D268="",$E268=""),"",$E268-$D268)</f>
        <v/>
      </c>
      <c r="G268" s="31">
        <f>IF($A268="","",IF($A268&lt;MIN('Tipos de cambio'!$A$6:$A$605),"fuera de rango",IFERROR(LOOKUP($A268,'Tipos de cambio'!$A$6:$A$605,'Tipos de cambio'!$B$6:$B$605),"fuera de rango")))</f>
        <v/>
      </c>
      <c r="H268" s="32">
        <f>IF(OR($F268="",NOT(ISNUMBER($G268))),"",$F268*$G268)</f>
        <v/>
      </c>
      <c r="I268" s="33" t="n"/>
      <c r="J268" s="34">
        <f>IF($F268="","",IF($I268&lt;&gt;"",$I268,IF(COUNTIFS('Contabilidad'!$F$6:$F$405,$F268,'Contabilidad'!$A$6:$A$405,"&gt;="&amp;$A268-Instrucciones!$B$25,'Contabilidad'!$A$6:$A$405,"&lt;="&amp;$A268+Instrucciones!$B$25)=0,"Falta registrar",IF(COUNTIF($F$6:$F$405,$F268)&lt;=COUNTIF('Contabilidad'!$F$6:$F$405,$F268),"Conciliado","Revisar"))))</f>
        <v/>
      </c>
    </row>
    <row r="269">
      <c r="A269" s="35" t="n"/>
      <c r="B269" s="36" t="n"/>
      <c r="C269" s="36" t="n"/>
      <c r="D269" s="37" t="n"/>
      <c r="E269" s="37" t="n"/>
      <c r="F269" s="30">
        <f>IF(AND($D269="",$E269=""),"",$E269-$D269)</f>
        <v/>
      </c>
      <c r="G269" s="31">
        <f>IF($A269="","",IF($A269&lt;MIN('Tipos de cambio'!$A$6:$A$605),"fuera de rango",IFERROR(LOOKUP($A269,'Tipos de cambio'!$A$6:$A$605,'Tipos de cambio'!$B$6:$B$605),"fuera de rango")))</f>
        <v/>
      </c>
      <c r="H269" s="32">
        <f>IF(OR($F269="",NOT(ISNUMBER($G269))),"",$F269*$G269)</f>
        <v/>
      </c>
      <c r="I269" s="33" t="n"/>
      <c r="J269" s="34">
        <f>IF($F269="","",IF($I269&lt;&gt;"",$I269,IF(COUNTIFS('Contabilidad'!$F$6:$F$405,$F269,'Contabilidad'!$A$6:$A$405,"&gt;="&amp;$A269-Instrucciones!$B$25,'Contabilidad'!$A$6:$A$405,"&lt;="&amp;$A269+Instrucciones!$B$25)=0,"Falta registrar",IF(COUNTIF($F$6:$F$405,$F269)&lt;=COUNTIF('Contabilidad'!$F$6:$F$405,$F269),"Conciliado","Revisar"))))</f>
        <v/>
      </c>
    </row>
    <row r="270">
      <c r="A270" s="35" t="n"/>
      <c r="B270" s="36" t="n"/>
      <c r="C270" s="36" t="n"/>
      <c r="D270" s="37" t="n"/>
      <c r="E270" s="37" t="n"/>
      <c r="F270" s="30">
        <f>IF(AND($D270="",$E270=""),"",$E270-$D270)</f>
        <v/>
      </c>
      <c r="G270" s="31">
        <f>IF($A270="","",IF($A270&lt;MIN('Tipos de cambio'!$A$6:$A$605),"fuera de rango",IFERROR(LOOKUP($A270,'Tipos de cambio'!$A$6:$A$605,'Tipos de cambio'!$B$6:$B$605),"fuera de rango")))</f>
        <v/>
      </c>
      <c r="H270" s="32">
        <f>IF(OR($F270="",NOT(ISNUMBER($G270))),"",$F270*$G270)</f>
        <v/>
      </c>
      <c r="I270" s="33" t="n"/>
      <c r="J270" s="34">
        <f>IF($F270="","",IF($I270&lt;&gt;"",$I270,IF(COUNTIFS('Contabilidad'!$F$6:$F$405,$F270,'Contabilidad'!$A$6:$A$405,"&gt;="&amp;$A270-Instrucciones!$B$25,'Contabilidad'!$A$6:$A$405,"&lt;="&amp;$A270+Instrucciones!$B$25)=0,"Falta registrar",IF(COUNTIF($F$6:$F$405,$F270)&lt;=COUNTIF('Contabilidad'!$F$6:$F$405,$F270),"Conciliado","Revisar"))))</f>
        <v/>
      </c>
    </row>
    <row r="271">
      <c r="A271" s="35" t="n"/>
      <c r="B271" s="36" t="n"/>
      <c r="C271" s="36" t="n"/>
      <c r="D271" s="37" t="n"/>
      <c r="E271" s="37" t="n"/>
      <c r="F271" s="30">
        <f>IF(AND($D271="",$E271=""),"",$E271-$D271)</f>
        <v/>
      </c>
      <c r="G271" s="31">
        <f>IF($A271="","",IF($A271&lt;MIN('Tipos de cambio'!$A$6:$A$605),"fuera de rango",IFERROR(LOOKUP($A271,'Tipos de cambio'!$A$6:$A$605,'Tipos de cambio'!$B$6:$B$605),"fuera de rango")))</f>
        <v/>
      </c>
      <c r="H271" s="32">
        <f>IF(OR($F271="",NOT(ISNUMBER($G271))),"",$F271*$G271)</f>
        <v/>
      </c>
      <c r="I271" s="33" t="n"/>
      <c r="J271" s="34">
        <f>IF($F271="","",IF($I271&lt;&gt;"",$I271,IF(COUNTIFS('Contabilidad'!$F$6:$F$405,$F271,'Contabilidad'!$A$6:$A$405,"&gt;="&amp;$A271-Instrucciones!$B$25,'Contabilidad'!$A$6:$A$405,"&lt;="&amp;$A271+Instrucciones!$B$25)=0,"Falta registrar",IF(COUNTIF($F$6:$F$405,$F271)&lt;=COUNTIF('Contabilidad'!$F$6:$F$405,$F271),"Conciliado","Revisar"))))</f>
        <v/>
      </c>
    </row>
    <row r="272">
      <c r="A272" s="35" t="n"/>
      <c r="B272" s="36" t="n"/>
      <c r="C272" s="36" t="n"/>
      <c r="D272" s="37" t="n"/>
      <c r="E272" s="37" t="n"/>
      <c r="F272" s="30">
        <f>IF(AND($D272="",$E272=""),"",$E272-$D272)</f>
        <v/>
      </c>
      <c r="G272" s="31">
        <f>IF($A272="","",IF($A272&lt;MIN('Tipos de cambio'!$A$6:$A$605),"fuera de rango",IFERROR(LOOKUP($A272,'Tipos de cambio'!$A$6:$A$605,'Tipos de cambio'!$B$6:$B$605),"fuera de rango")))</f>
        <v/>
      </c>
      <c r="H272" s="32">
        <f>IF(OR($F272="",NOT(ISNUMBER($G272))),"",$F272*$G272)</f>
        <v/>
      </c>
      <c r="I272" s="33" t="n"/>
      <c r="J272" s="34">
        <f>IF($F272="","",IF($I272&lt;&gt;"",$I272,IF(COUNTIFS('Contabilidad'!$F$6:$F$405,$F272,'Contabilidad'!$A$6:$A$405,"&gt;="&amp;$A272-Instrucciones!$B$25,'Contabilidad'!$A$6:$A$405,"&lt;="&amp;$A272+Instrucciones!$B$25)=0,"Falta registrar",IF(COUNTIF($F$6:$F$405,$F272)&lt;=COUNTIF('Contabilidad'!$F$6:$F$405,$F272),"Conciliado","Revisar"))))</f>
        <v/>
      </c>
    </row>
    <row r="273">
      <c r="A273" s="35" t="n"/>
      <c r="B273" s="36" t="n"/>
      <c r="C273" s="36" t="n"/>
      <c r="D273" s="37" t="n"/>
      <c r="E273" s="37" t="n"/>
      <c r="F273" s="30">
        <f>IF(AND($D273="",$E273=""),"",$E273-$D273)</f>
        <v/>
      </c>
      <c r="G273" s="31">
        <f>IF($A273="","",IF($A273&lt;MIN('Tipos de cambio'!$A$6:$A$605),"fuera de rango",IFERROR(LOOKUP($A273,'Tipos de cambio'!$A$6:$A$605,'Tipos de cambio'!$B$6:$B$605),"fuera de rango")))</f>
        <v/>
      </c>
      <c r="H273" s="32">
        <f>IF(OR($F273="",NOT(ISNUMBER($G273))),"",$F273*$G273)</f>
        <v/>
      </c>
      <c r="I273" s="33" t="n"/>
      <c r="J273" s="34">
        <f>IF($F273="","",IF($I273&lt;&gt;"",$I273,IF(COUNTIFS('Contabilidad'!$F$6:$F$405,$F273,'Contabilidad'!$A$6:$A$405,"&gt;="&amp;$A273-Instrucciones!$B$25,'Contabilidad'!$A$6:$A$405,"&lt;="&amp;$A273+Instrucciones!$B$25)=0,"Falta registrar",IF(COUNTIF($F$6:$F$405,$F273)&lt;=COUNTIF('Contabilidad'!$F$6:$F$405,$F273),"Conciliado","Revisar"))))</f>
        <v/>
      </c>
    </row>
    <row r="274">
      <c r="A274" s="35" t="n"/>
      <c r="B274" s="36" t="n"/>
      <c r="C274" s="36" t="n"/>
      <c r="D274" s="37" t="n"/>
      <c r="E274" s="37" t="n"/>
      <c r="F274" s="30">
        <f>IF(AND($D274="",$E274=""),"",$E274-$D274)</f>
        <v/>
      </c>
      <c r="G274" s="31">
        <f>IF($A274="","",IF($A274&lt;MIN('Tipos de cambio'!$A$6:$A$605),"fuera de rango",IFERROR(LOOKUP($A274,'Tipos de cambio'!$A$6:$A$605,'Tipos de cambio'!$B$6:$B$605),"fuera de rango")))</f>
        <v/>
      </c>
      <c r="H274" s="32">
        <f>IF(OR($F274="",NOT(ISNUMBER($G274))),"",$F274*$G274)</f>
        <v/>
      </c>
      <c r="I274" s="33" t="n"/>
      <c r="J274" s="34">
        <f>IF($F274="","",IF($I274&lt;&gt;"",$I274,IF(COUNTIFS('Contabilidad'!$F$6:$F$405,$F274,'Contabilidad'!$A$6:$A$405,"&gt;="&amp;$A274-Instrucciones!$B$25,'Contabilidad'!$A$6:$A$405,"&lt;="&amp;$A274+Instrucciones!$B$25)=0,"Falta registrar",IF(COUNTIF($F$6:$F$405,$F274)&lt;=COUNTIF('Contabilidad'!$F$6:$F$405,$F274),"Conciliado","Revisar"))))</f>
        <v/>
      </c>
    </row>
    <row r="275">
      <c r="A275" s="35" t="n"/>
      <c r="B275" s="36" t="n"/>
      <c r="C275" s="36" t="n"/>
      <c r="D275" s="37" t="n"/>
      <c r="E275" s="37" t="n"/>
      <c r="F275" s="30">
        <f>IF(AND($D275="",$E275=""),"",$E275-$D275)</f>
        <v/>
      </c>
      <c r="G275" s="31">
        <f>IF($A275="","",IF($A275&lt;MIN('Tipos de cambio'!$A$6:$A$605),"fuera de rango",IFERROR(LOOKUP($A275,'Tipos de cambio'!$A$6:$A$605,'Tipos de cambio'!$B$6:$B$605),"fuera de rango")))</f>
        <v/>
      </c>
      <c r="H275" s="32">
        <f>IF(OR($F275="",NOT(ISNUMBER($G275))),"",$F275*$G275)</f>
        <v/>
      </c>
      <c r="I275" s="33" t="n"/>
      <c r="J275" s="34">
        <f>IF($F275="","",IF($I275&lt;&gt;"",$I275,IF(COUNTIFS('Contabilidad'!$F$6:$F$405,$F275,'Contabilidad'!$A$6:$A$405,"&gt;="&amp;$A275-Instrucciones!$B$25,'Contabilidad'!$A$6:$A$405,"&lt;="&amp;$A275+Instrucciones!$B$25)=0,"Falta registrar",IF(COUNTIF($F$6:$F$405,$F275)&lt;=COUNTIF('Contabilidad'!$F$6:$F$405,$F275),"Conciliado","Revisar"))))</f>
        <v/>
      </c>
    </row>
    <row r="276">
      <c r="A276" s="35" t="n"/>
      <c r="B276" s="36" t="n"/>
      <c r="C276" s="36" t="n"/>
      <c r="D276" s="37" t="n"/>
      <c r="E276" s="37" t="n"/>
      <c r="F276" s="30">
        <f>IF(AND($D276="",$E276=""),"",$E276-$D276)</f>
        <v/>
      </c>
      <c r="G276" s="31">
        <f>IF($A276="","",IF($A276&lt;MIN('Tipos de cambio'!$A$6:$A$605),"fuera de rango",IFERROR(LOOKUP($A276,'Tipos de cambio'!$A$6:$A$605,'Tipos de cambio'!$B$6:$B$605),"fuera de rango")))</f>
        <v/>
      </c>
      <c r="H276" s="32">
        <f>IF(OR($F276="",NOT(ISNUMBER($G276))),"",$F276*$G276)</f>
        <v/>
      </c>
      <c r="I276" s="33" t="n"/>
      <c r="J276" s="34">
        <f>IF($F276="","",IF($I276&lt;&gt;"",$I276,IF(COUNTIFS('Contabilidad'!$F$6:$F$405,$F276,'Contabilidad'!$A$6:$A$405,"&gt;="&amp;$A276-Instrucciones!$B$25,'Contabilidad'!$A$6:$A$405,"&lt;="&amp;$A276+Instrucciones!$B$25)=0,"Falta registrar",IF(COUNTIF($F$6:$F$405,$F276)&lt;=COUNTIF('Contabilidad'!$F$6:$F$405,$F276),"Conciliado","Revisar"))))</f>
        <v/>
      </c>
    </row>
    <row r="277">
      <c r="A277" s="35" t="n"/>
      <c r="B277" s="36" t="n"/>
      <c r="C277" s="36" t="n"/>
      <c r="D277" s="37" t="n"/>
      <c r="E277" s="37" t="n"/>
      <c r="F277" s="30">
        <f>IF(AND($D277="",$E277=""),"",$E277-$D277)</f>
        <v/>
      </c>
      <c r="G277" s="31">
        <f>IF($A277="","",IF($A277&lt;MIN('Tipos de cambio'!$A$6:$A$605),"fuera de rango",IFERROR(LOOKUP($A277,'Tipos de cambio'!$A$6:$A$605,'Tipos de cambio'!$B$6:$B$605),"fuera de rango")))</f>
        <v/>
      </c>
      <c r="H277" s="32">
        <f>IF(OR($F277="",NOT(ISNUMBER($G277))),"",$F277*$G277)</f>
        <v/>
      </c>
      <c r="I277" s="33" t="n"/>
      <c r="J277" s="34">
        <f>IF($F277="","",IF($I277&lt;&gt;"",$I277,IF(COUNTIFS('Contabilidad'!$F$6:$F$405,$F277,'Contabilidad'!$A$6:$A$405,"&gt;="&amp;$A277-Instrucciones!$B$25,'Contabilidad'!$A$6:$A$405,"&lt;="&amp;$A277+Instrucciones!$B$25)=0,"Falta registrar",IF(COUNTIF($F$6:$F$405,$F277)&lt;=COUNTIF('Contabilidad'!$F$6:$F$405,$F277),"Conciliado","Revisar"))))</f>
        <v/>
      </c>
    </row>
    <row r="278">
      <c r="A278" s="35" t="n"/>
      <c r="B278" s="36" t="n"/>
      <c r="C278" s="36" t="n"/>
      <c r="D278" s="37" t="n"/>
      <c r="E278" s="37" t="n"/>
      <c r="F278" s="30">
        <f>IF(AND($D278="",$E278=""),"",$E278-$D278)</f>
        <v/>
      </c>
      <c r="G278" s="31">
        <f>IF($A278="","",IF($A278&lt;MIN('Tipos de cambio'!$A$6:$A$605),"fuera de rango",IFERROR(LOOKUP($A278,'Tipos de cambio'!$A$6:$A$605,'Tipos de cambio'!$B$6:$B$605),"fuera de rango")))</f>
        <v/>
      </c>
      <c r="H278" s="32">
        <f>IF(OR($F278="",NOT(ISNUMBER($G278))),"",$F278*$G278)</f>
        <v/>
      </c>
      <c r="I278" s="33" t="n"/>
      <c r="J278" s="34">
        <f>IF($F278="","",IF($I278&lt;&gt;"",$I278,IF(COUNTIFS('Contabilidad'!$F$6:$F$405,$F278,'Contabilidad'!$A$6:$A$405,"&gt;="&amp;$A278-Instrucciones!$B$25,'Contabilidad'!$A$6:$A$405,"&lt;="&amp;$A278+Instrucciones!$B$25)=0,"Falta registrar",IF(COUNTIF($F$6:$F$405,$F278)&lt;=COUNTIF('Contabilidad'!$F$6:$F$405,$F278),"Conciliado","Revisar"))))</f>
        <v/>
      </c>
    </row>
    <row r="279">
      <c r="A279" s="35" t="n"/>
      <c r="B279" s="36" t="n"/>
      <c r="C279" s="36" t="n"/>
      <c r="D279" s="37" t="n"/>
      <c r="E279" s="37" t="n"/>
      <c r="F279" s="30">
        <f>IF(AND($D279="",$E279=""),"",$E279-$D279)</f>
        <v/>
      </c>
      <c r="G279" s="31">
        <f>IF($A279="","",IF($A279&lt;MIN('Tipos de cambio'!$A$6:$A$605),"fuera de rango",IFERROR(LOOKUP($A279,'Tipos de cambio'!$A$6:$A$605,'Tipos de cambio'!$B$6:$B$605),"fuera de rango")))</f>
        <v/>
      </c>
      <c r="H279" s="32">
        <f>IF(OR($F279="",NOT(ISNUMBER($G279))),"",$F279*$G279)</f>
        <v/>
      </c>
      <c r="I279" s="33" t="n"/>
      <c r="J279" s="34">
        <f>IF($F279="","",IF($I279&lt;&gt;"",$I279,IF(COUNTIFS('Contabilidad'!$F$6:$F$405,$F279,'Contabilidad'!$A$6:$A$405,"&gt;="&amp;$A279-Instrucciones!$B$25,'Contabilidad'!$A$6:$A$405,"&lt;="&amp;$A279+Instrucciones!$B$25)=0,"Falta registrar",IF(COUNTIF($F$6:$F$405,$F279)&lt;=COUNTIF('Contabilidad'!$F$6:$F$405,$F279),"Conciliado","Revisar"))))</f>
        <v/>
      </c>
    </row>
    <row r="280">
      <c r="A280" s="35" t="n"/>
      <c r="B280" s="36" t="n"/>
      <c r="C280" s="36" t="n"/>
      <c r="D280" s="37" t="n"/>
      <c r="E280" s="37" t="n"/>
      <c r="F280" s="30">
        <f>IF(AND($D280="",$E280=""),"",$E280-$D280)</f>
        <v/>
      </c>
      <c r="G280" s="31">
        <f>IF($A280="","",IF($A280&lt;MIN('Tipos de cambio'!$A$6:$A$605),"fuera de rango",IFERROR(LOOKUP($A280,'Tipos de cambio'!$A$6:$A$605,'Tipos de cambio'!$B$6:$B$605),"fuera de rango")))</f>
        <v/>
      </c>
      <c r="H280" s="32">
        <f>IF(OR($F280="",NOT(ISNUMBER($G280))),"",$F280*$G280)</f>
        <v/>
      </c>
      <c r="I280" s="33" t="n"/>
      <c r="J280" s="34">
        <f>IF($F280="","",IF($I280&lt;&gt;"",$I280,IF(COUNTIFS('Contabilidad'!$F$6:$F$405,$F280,'Contabilidad'!$A$6:$A$405,"&gt;="&amp;$A280-Instrucciones!$B$25,'Contabilidad'!$A$6:$A$405,"&lt;="&amp;$A280+Instrucciones!$B$25)=0,"Falta registrar",IF(COUNTIF($F$6:$F$405,$F280)&lt;=COUNTIF('Contabilidad'!$F$6:$F$405,$F280),"Conciliado","Revisar"))))</f>
        <v/>
      </c>
    </row>
    <row r="281">
      <c r="A281" s="35" t="n"/>
      <c r="B281" s="36" t="n"/>
      <c r="C281" s="36" t="n"/>
      <c r="D281" s="37" t="n"/>
      <c r="E281" s="37" t="n"/>
      <c r="F281" s="30">
        <f>IF(AND($D281="",$E281=""),"",$E281-$D281)</f>
        <v/>
      </c>
      <c r="G281" s="31">
        <f>IF($A281="","",IF($A281&lt;MIN('Tipos de cambio'!$A$6:$A$605),"fuera de rango",IFERROR(LOOKUP($A281,'Tipos de cambio'!$A$6:$A$605,'Tipos de cambio'!$B$6:$B$605),"fuera de rango")))</f>
        <v/>
      </c>
      <c r="H281" s="32">
        <f>IF(OR($F281="",NOT(ISNUMBER($G281))),"",$F281*$G281)</f>
        <v/>
      </c>
      <c r="I281" s="33" t="n"/>
      <c r="J281" s="34">
        <f>IF($F281="","",IF($I281&lt;&gt;"",$I281,IF(COUNTIFS('Contabilidad'!$F$6:$F$405,$F281,'Contabilidad'!$A$6:$A$405,"&gt;="&amp;$A281-Instrucciones!$B$25,'Contabilidad'!$A$6:$A$405,"&lt;="&amp;$A281+Instrucciones!$B$25)=0,"Falta registrar",IF(COUNTIF($F$6:$F$405,$F281)&lt;=COUNTIF('Contabilidad'!$F$6:$F$405,$F281),"Conciliado","Revisar"))))</f>
        <v/>
      </c>
    </row>
    <row r="282">
      <c r="A282" s="35" t="n"/>
      <c r="B282" s="36" t="n"/>
      <c r="C282" s="36" t="n"/>
      <c r="D282" s="37" t="n"/>
      <c r="E282" s="37" t="n"/>
      <c r="F282" s="30">
        <f>IF(AND($D282="",$E282=""),"",$E282-$D282)</f>
        <v/>
      </c>
      <c r="G282" s="31">
        <f>IF($A282="","",IF($A282&lt;MIN('Tipos de cambio'!$A$6:$A$605),"fuera de rango",IFERROR(LOOKUP($A282,'Tipos de cambio'!$A$6:$A$605,'Tipos de cambio'!$B$6:$B$605),"fuera de rango")))</f>
        <v/>
      </c>
      <c r="H282" s="32">
        <f>IF(OR($F282="",NOT(ISNUMBER($G282))),"",$F282*$G282)</f>
        <v/>
      </c>
      <c r="I282" s="33" t="n"/>
      <c r="J282" s="34">
        <f>IF($F282="","",IF($I282&lt;&gt;"",$I282,IF(COUNTIFS('Contabilidad'!$F$6:$F$405,$F282,'Contabilidad'!$A$6:$A$405,"&gt;="&amp;$A282-Instrucciones!$B$25,'Contabilidad'!$A$6:$A$405,"&lt;="&amp;$A282+Instrucciones!$B$25)=0,"Falta registrar",IF(COUNTIF($F$6:$F$405,$F282)&lt;=COUNTIF('Contabilidad'!$F$6:$F$405,$F282),"Conciliado","Revisar"))))</f>
        <v/>
      </c>
    </row>
    <row r="283">
      <c r="A283" s="35" t="n"/>
      <c r="B283" s="36" t="n"/>
      <c r="C283" s="36" t="n"/>
      <c r="D283" s="37" t="n"/>
      <c r="E283" s="37" t="n"/>
      <c r="F283" s="30">
        <f>IF(AND($D283="",$E283=""),"",$E283-$D283)</f>
        <v/>
      </c>
      <c r="G283" s="31">
        <f>IF($A283="","",IF($A283&lt;MIN('Tipos de cambio'!$A$6:$A$605),"fuera de rango",IFERROR(LOOKUP($A283,'Tipos de cambio'!$A$6:$A$605,'Tipos de cambio'!$B$6:$B$605),"fuera de rango")))</f>
        <v/>
      </c>
      <c r="H283" s="32">
        <f>IF(OR($F283="",NOT(ISNUMBER($G283))),"",$F283*$G283)</f>
        <v/>
      </c>
      <c r="I283" s="33" t="n"/>
      <c r="J283" s="34">
        <f>IF($F283="","",IF($I283&lt;&gt;"",$I283,IF(COUNTIFS('Contabilidad'!$F$6:$F$405,$F283,'Contabilidad'!$A$6:$A$405,"&gt;="&amp;$A283-Instrucciones!$B$25,'Contabilidad'!$A$6:$A$405,"&lt;="&amp;$A283+Instrucciones!$B$25)=0,"Falta registrar",IF(COUNTIF($F$6:$F$405,$F283)&lt;=COUNTIF('Contabilidad'!$F$6:$F$405,$F283),"Conciliado","Revisar"))))</f>
        <v/>
      </c>
    </row>
    <row r="284">
      <c r="A284" s="35" t="n"/>
      <c r="B284" s="36" t="n"/>
      <c r="C284" s="36" t="n"/>
      <c r="D284" s="37" t="n"/>
      <c r="E284" s="37" t="n"/>
      <c r="F284" s="30">
        <f>IF(AND($D284="",$E284=""),"",$E284-$D284)</f>
        <v/>
      </c>
      <c r="G284" s="31">
        <f>IF($A284="","",IF($A284&lt;MIN('Tipos de cambio'!$A$6:$A$605),"fuera de rango",IFERROR(LOOKUP($A284,'Tipos de cambio'!$A$6:$A$605,'Tipos de cambio'!$B$6:$B$605),"fuera de rango")))</f>
        <v/>
      </c>
      <c r="H284" s="32">
        <f>IF(OR($F284="",NOT(ISNUMBER($G284))),"",$F284*$G284)</f>
        <v/>
      </c>
      <c r="I284" s="33" t="n"/>
      <c r="J284" s="34">
        <f>IF($F284="","",IF($I284&lt;&gt;"",$I284,IF(COUNTIFS('Contabilidad'!$F$6:$F$405,$F284,'Contabilidad'!$A$6:$A$405,"&gt;="&amp;$A284-Instrucciones!$B$25,'Contabilidad'!$A$6:$A$405,"&lt;="&amp;$A284+Instrucciones!$B$25)=0,"Falta registrar",IF(COUNTIF($F$6:$F$405,$F284)&lt;=COUNTIF('Contabilidad'!$F$6:$F$405,$F284),"Conciliado","Revisar"))))</f>
        <v/>
      </c>
    </row>
    <row r="285">
      <c r="A285" s="35" t="n"/>
      <c r="B285" s="36" t="n"/>
      <c r="C285" s="36" t="n"/>
      <c r="D285" s="37" t="n"/>
      <c r="E285" s="37" t="n"/>
      <c r="F285" s="30">
        <f>IF(AND($D285="",$E285=""),"",$E285-$D285)</f>
        <v/>
      </c>
      <c r="G285" s="31">
        <f>IF($A285="","",IF($A285&lt;MIN('Tipos de cambio'!$A$6:$A$605),"fuera de rango",IFERROR(LOOKUP($A285,'Tipos de cambio'!$A$6:$A$605,'Tipos de cambio'!$B$6:$B$605),"fuera de rango")))</f>
        <v/>
      </c>
      <c r="H285" s="32">
        <f>IF(OR($F285="",NOT(ISNUMBER($G285))),"",$F285*$G285)</f>
        <v/>
      </c>
      <c r="I285" s="33" t="n"/>
      <c r="J285" s="34">
        <f>IF($F285="","",IF($I285&lt;&gt;"",$I285,IF(COUNTIFS('Contabilidad'!$F$6:$F$405,$F285,'Contabilidad'!$A$6:$A$405,"&gt;="&amp;$A285-Instrucciones!$B$25,'Contabilidad'!$A$6:$A$405,"&lt;="&amp;$A285+Instrucciones!$B$25)=0,"Falta registrar",IF(COUNTIF($F$6:$F$405,$F285)&lt;=COUNTIF('Contabilidad'!$F$6:$F$405,$F285),"Conciliado","Revisar"))))</f>
        <v/>
      </c>
    </row>
    <row r="286">
      <c r="A286" s="35" t="n"/>
      <c r="B286" s="36" t="n"/>
      <c r="C286" s="36" t="n"/>
      <c r="D286" s="37" t="n"/>
      <c r="E286" s="37" t="n"/>
      <c r="F286" s="30">
        <f>IF(AND($D286="",$E286=""),"",$E286-$D286)</f>
        <v/>
      </c>
      <c r="G286" s="31">
        <f>IF($A286="","",IF($A286&lt;MIN('Tipos de cambio'!$A$6:$A$605),"fuera de rango",IFERROR(LOOKUP($A286,'Tipos de cambio'!$A$6:$A$605,'Tipos de cambio'!$B$6:$B$605),"fuera de rango")))</f>
        <v/>
      </c>
      <c r="H286" s="32">
        <f>IF(OR($F286="",NOT(ISNUMBER($G286))),"",$F286*$G286)</f>
        <v/>
      </c>
      <c r="I286" s="33" t="n"/>
      <c r="J286" s="34">
        <f>IF($F286="","",IF($I286&lt;&gt;"",$I286,IF(COUNTIFS('Contabilidad'!$F$6:$F$405,$F286,'Contabilidad'!$A$6:$A$405,"&gt;="&amp;$A286-Instrucciones!$B$25,'Contabilidad'!$A$6:$A$405,"&lt;="&amp;$A286+Instrucciones!$B$25)=0,"Falta registrar",IF(COUNTIF($F$6:$F$405,$F286)&lt;=COUNTIF('Contabilidad'!$F$6:$F$405,$F286),"Conciliado","Revisar"))))</f>
        <v/>
      </c>
    </row>
    <row r="287">
      <c r="A287" s="35" t="n"/>
      <c r="B287" s="36" t="n"/>
      <c r="C287" s="36" t="n"/>
      <c r="D287" s="37" t="n"/>
      <c r="E287" s="37" t="n"/>
      <c r="F287" s="30">
        <f>IF(AND($D287="",$E287=""),"",$E287-$D287)</f>
        <v/>
      </c>
      <c r="G287" s="31">
        <f>IF($A287="","",IF($A287&lt;MIN('Tipos de cambio'!$A$6:$A$605),"fuera de rango",IFERROR(LOOKUP($A287,'Tipos de cambio'!$A$6:$A$605,'Tipos de cambio'!$B$6:$B$605),"fuera de rango")))</f>
        <v/>
      </c>
      <c r="H287" s="32">
        <f>IF(OR($F287="",NOT(ISNUMBER($G287))),"",$F287*$G287)</f>
        <v/>
      </c>
      <c r="I287" s="33" t="n"/>
      <c r="J287" s="34">
        <f>IF($F287="","",IF($I287&lt;&gt;"",$I287,IF(COUNTIFS('Contabilidad'!$F$6:$F$405,$F287,'Contabilidad'!$A$6:$A$405,"&gt;="&amp;$A287-Instrucciones!$B$25,'Contabilidad'!$A$6:$A$405,"&lt;="&amp;$A287+Instrucciones!$B$25)=0,"Falta registrar",IF(COUNTIF($F$6:$F$405,$F287)&lt;=COUNTIF('Contabilidad'!$F$6:$F$405,$F287),"Conciliado","Revisar"))))</f>
        <v/>
      </c>
    </row>
    <row r="288">
      <c r="A288" s="35" t="n"/>
      <c r="B288" s="36" t="n"/>
      <c r="C288" s="36" t="n"/>
      <c r="D288" s="37" t="n"/>
      <c r="E288" s="37" t="n"/>
      <c r="F288" s="30">
        <f>IF(AND($D288="",$E288=""),"",$E288-$D288)</f>
        <v/>
      </c>
      <c r="G288" s="31">
        <f>IF($A288="","",IF($A288&lt;MIN('Tipos de cambio'!$A$6:$A$605),"fuera de rango",IFERROR(LOOKUP($A288,'Tipos de cambio'!$A$6:$A$605,'Tipos de cambio'!$B$6:$B$605),"fuera de rango")))</f>
        <v/>
      </c>
      <c r="H288" s="32">
        <f>IF(OR($F288="",NOT(ISNUMBER($G288))),"",$F288*$G288)</f>
        <v/>
      </c>
      <c r="I288" s="33" t="n"/>
      <c r="J288" s="34">
        <f>IF($F288="","",IF($I288&lt;&gt;"",$I288,IF(COUNTIFS('Contabilidad'!$F$6:$F$405,$F288,'Contabilidad'!$A$6:$A$405,"&gt;="&amp;$A288-Instrucciones!$B$25,'Contabilidad'!$A$6:$A$405,"&lt;="&amp;$A288+Instrucciones!$B$25)=0,"Falta registrar",IF(COUNTIF($F$6:$F$405,$F288)&lt;=COUNTIF('Contabilidad'!$F$6:$F$405,$F288),"Conciliado","Revisar"))))</f>
        <v/>
      </c>
    </row>
    <row r="289">
      <c r="A289" s="35" t="n"/>
      <c r="B289" s="36" t="n"/>
      <c r="C289" s="36" t="n"/>
      <c r="D289" s="37" t="n"/>
      <c r="E289" s="37" t="n"/>
      <c r="F289" s="30">
        <f>IF(AND($D289="",$E289=""),"",$E289-$D289)</f>
        <v/>
      </c>
      <c r="G289" s="31">
        <f>IF($A289="","",IF($A289&lt;MIN('Tipos de cambio'!$A$6:$A$605),"fuera de rango",IFERROR(LOOKUP($A289,'Tipos de cambio'!$A$6:$A$605,'Tipos de cambio'!$B$6:$B$605),"fuera de rango")))</f>
        <v/>
      </c>
      <c r="H289" s="32">
        <f>IF(OR($F289="",NOT(ISNUMBER($G289))),"",$F289*$G289)</f>
        <v/>
      </c>
      <c r="I289" s="33" t="n"/>
      <c r="J289" s="34">
        <f>IF($F289="","",IF($I289&lt;&gt;"",$I289,IF(COUNTIFS('Contabilidad'!$F$6:$F$405,$F289,'Contabilidad'!$A$6:$A$405,"&gt;="&amp;$A289-Instrucciones!$B$25,'Contabilidad'!$A$6:$A$405,"&lt;="&amp;$A289+Instrucciones!$B$25)=0,"Falta registrar",IF(COUNTIF($F$6:$F$405,$F289)&lt;=COUNTIF('Contabilidad'!$F$6:$F$405,$F289),"Conciliado","Revisar"))))</f>
        <v/>
      </c>
    </row>
    <row r="290">
      <c r="A290" s="35" t="n"/>
      <c r="B290" s="36" t="n"/>
      <c r="C290" s="36" t="n"/>
      <c r="D290" s="37" t="n"/>
      <c r="E290" s="37" t="n"/>
      <c r="F290" s="30">
        <f>IF(AND($D290="",$E290=""),"",$E290-$D290)</f>
        <v/>
      </c>
      <c r="G290" s="31">
        <f>IF($A290="","",IF($A290&lt;MIN('Tipos de cambio'!$A$6:$A$605),"fuera de rango",IFERROR(LOOKUP($A290,'Tipos de cambio'!$A$6:$A$605,'Tipos de cambio'!$B$6:$B$605),"fuera de rango")))</f>
        <v/>
      </c>
      <c r="H290" s="32">
        <f>IF(OR($F290="",NOT(ISNUMBER($G290))),"",$F290*$G290)</f>
        <v/>
      </c>
      <c r="I290" s="33" t="n"/>
      <c r="J290" s="34">
        <f>IF($F290="","",IF($I290&lt;&gt;"",$I290,IF(COUNTIFS('Contabilidad'!$F$6:$F$405,$F290,'Contabilidad'!$A$6:$A$405,"&gt;="&amp;$A290-Instrucciones!$B$25,'Contabilidad'!$A$6:$A$405,"&lt;="&amp;$A290+Instrucciones!$B$25)=0,"Falta registrar",IF(COUNTIF($F$6:$F$405,$F290)&lt;=COUNTIF('Contabilidad'!$F$6:$F$405,$F290),"Conciliado","Revisar"))))</f>
        <v/>
      </c>
    </row>
    <row r="291">
      <c r="A291" s="35" t="n"/>
      <c r="B291" s="36" t="n"/>
      <c r="C291" s="36" t="n"/>
      <c r="D291" s="37" t="n"/>
      <c r="E291" s="37" t="n"/>
      <c r="F291" s="30">
        <f>IF(AND($D291="",$E291=""),"",$E291-$D291)</f>
        <v/>
      </c>
      <c r="G291" s="31">
        <f>IF($A291="","",IF($A291&lt;MIN('Tipos de cambio'!$A$6:$A$605),"fuera de rango",IFERROR(LOOKUP($A291,'Tipos de cambio'!$A$6:$A$605,'Tipos de cambio'!$B$6:$B$605),"fuera de rango")))</f>
        <v/>
      </c>
      <c r="H291" s="32">
        <f>IF(OR($F291="",NOT(ISNUMBER($G291))),"",$F291*$G291)</f>
        <v/>
      </c>
      <c r="I291" s="33" t="n"/>
      <c r="J291" s="34">
        <f>IF($F291="","",IF($I291&lt;&gt;"",$I291,IF(COUNTIFS('Contabilidad'!$F$6:$F$405,$F291,'Contabilidad'!$A$6:$A$405,"&gt;="&amp;$A291-Instrucciones!$B$25,'Contabilidad'!$A$6:$A$405,"&lt;="&amp;$A291+Instrucciones!$B$25)=0,"Falta registrar",IF(COUNTIF($F$6:$F$405,$F291)&lt;=COUNTIF('Contabilidad'!$F$6:$F$405,$F291),"Conciliado","Revisar"))))</f>
        <v/>
      </c>
    </row>
    <row r="292">
      <c r="A292" s="35" t="n"/>
      <c r="B292" s="36" t="n"/>
      <c r="C292" s="36" t="n"/>
      <c r="D292" s="37" t="n"/>
      <c r="E292" s="37" t="n"/>
      <c r="F292" s="30">
        <f>IF(AND($D292="",$E292=""),"",$E292-$D292)</f>
        <v/>
      </c>
      <c r="G292" s="31">
        <f>IF($A292="","",IF($A292&lt;MIN('Tipos de cambio'!$A$6:$A$605),"fuera de rango",IFERROR(LOOKUP($A292,'Tipos de cambio'!$A$6:$A$605,'Tipos de cambio'!$B$6:$B$605),"fuera de rango")))</f>
        <v/>
      </c>
      <c r="H292" s="32">
        <f>IF(OR($F292="",NOT(ISNUMBER($G292))),"",$F292*$G292)</f>
        <v/>
      </c>
      <c r="I292" s="33" t="n"/>
      <c r="J292" s="34">
        <f>IF($F292="","",IF($I292&lt;&gt;"",$I292,IF(COUNTIFS('Contabilidad'!$F$6:$F$405,$F292,'Contabilidad'!$A$6:$A$405,"&gt;="&amp;$A292-Instrucciones!$B$25,'Contabilidad'!$A$6:$A$405,"&lt;="&amp;$A292+Instrucciones!$B$25)=0,"Falta registrar",IF(COUNTIF($F$6:$F$405,$F292)&lt;=COUNTIF('Contabilidad'!$F$6:$F$405,$F292),"Conciliado","Revisar"))))</f>
        <v/>
      </c>
    </row>
    <row r="293">
      <c r="A293" s="35" t="n"/>
      <c r="B293" s="36" t="n"/>
      <c r="C293" s="36" t="n"/>
      <c r="D293" s="37" t="n"/>
      <c r="E293" s="37" t="n"/>
      <c r="F293" s="30">
        <f>IF(AND($D293="",$E293=""),"",$E293-$D293)</f>
        <v/>
      </c>
      <c r="G293" s="31">
        <f>IF($A293="","",IF($A293&lt;MIN('Tipos de cambio'!$A$6:$A$605),"fuera de rango",IFERROR(LOOKUP($A293,'Tipos de cambio'!$A$6:$A$605,'Tipos de cambio'!$B$6:$B$605),"fuera de rango")))</f>
        <v/>
      </c>
      <c r="H293" s="32">
        <f>IF(OR($F293="",NOT(ISNUMBER($G293))),"",$F293*$G293)</f>
        <v/>
      </c>
      <c r="I293" s="33" t="n"/>
      <c r="J293" s="34">
        <f>IF($F293="","",IF($I293&lt;&gt;"",$I293,IF(COUNTIFS('Contabilidad'!$F$6:$F$405,$F293,'Contabilidad'!$A$6:$A$405,"&gt;="&amp;$A293-Instrucciones!$B$25,'Contabilidad'!$A$6:$A$405,"&lt;="&amp;$A293+Instrucciones!$B$25)=0,"Falta registrar",IF(COUNTIF($F$6:$F$405,$F293)&lt;=COUNTIF('Contabilidad'!$F$6:$F$405,$F293),"Conciliado","Revisar"))))</f>
        <v/>
      </c>
    </row>
    <row r="294">
      <c r="A294" s="35" t="n"/>
      <c r="B294" s="36" t="n"/>
      <c r="C294" s="36" t="n"/>
      <c r="D294" s="37" t="n"/>
      <c r="E294" s="37" t="n"/>
      <c r="F294" s="30">
        <f>IF(AND($D294="",$E294=""),"",$E294-$D294)</f>
        <v/>
      </c>
      <c r="G294" s="31">
        <f>IF($A294="","",IF($A294&lt;MIN('Tipos de cambio'!$A$6:$A$605),"fuera de rango",IFERROR(LOOKUP($A294,'Tipos de cambio'!$A$6:$A$605,'Tipos de cambio'!$B$6:$B$605),"fuera de rango")))</f>
        <v/>
      </c>
      <c r="H294" s="32">
        <f>IF(OR($F294="",NOT(ISNUMBER($G294))),"",$F294*$G294)</f>
        <v/>
      </c>
      <c r="I294" s="33" t="n"/>
      <c r="J294" s="34">
        <f>IF($F294="","",IF($I294&lt;&gt;"",$I294,IF(COUNTIFS('Contabilidad'!$F$6:$F$405,$F294,'Contabilidad'!$A$6:$A$405,"&gt;="&amp;$A294-Instrucciones!$B$25,'Contabilidad'!$A$6:$A$405,"&lt;="&amp;$A294+Instrucciones!$B$25)=0,"Falta registrar",IF(COUNTIF($F$6:$F$405,$F294)&lt;=COUNTIF('Contabilidad'!$F$6:$F$405,$F294),"Conciliado","Revisar"))))</f>
        <v/>
      </c>
    </row>
    <row r="295">
      <c r="A295" s="35" t="n"/>
      <c r="B295" s="36" t="n"/>
      <c r="C295" s="36" t="n"/>
      <c r="D295" s="37" t="n"/>
      <c r="E295" s="37" t="n"/>
      <c r="F295" s="30">
        <f>IF(AND($D295="",$E295=""),"",$E295-$D295)</f>
        <v/>
      </c>
      <c r="G295" s="31">
        <f>IF($A295="","",IF($A295&lt;MIN('Tipos de cambio'!$A$6:$A$605),"fuera de rango",IFERROR(LOOKUP($A295,'Tipos de cambio'!$A$6:$A$605,'Tipos de cambio'!$B$6:$B$605),"fuera de rango")))</f>
        <v/>
      </c>
      <c r="H295" s="32">
        <f>IF(OR($F295="",NOT(ISNUMBER($G295))),"",$F295*$G295)</f>
        <v/>
      </c>
      <c r="I295" s="33" t="n"/>
      <c r="J295" s="34">
        <f>IF($F295="","",IF($I295&lt;&gt;"",$I295,IF(COUNTIFS('Contabilidad'!$F$6:$F$405,$F295,'Contabilidad'!$A$6:$A$405,"&gt;="&amp;$A295-Instrucciones!$B$25,'Contabilidad'!$A$6:$A$405,"&lt;="&amp;$A295+Instrucciones!$B$25)=0,"Falta registrar",IF(COUNTIF($F$6:$F$405,$F295)&lt;=COUNTIF('Contabilidad'!$F$6:$F$405,$F295),"Conciliado","Revisar"))))</f>
        <v/>
      </c>
    </row>
    <row r="296">
      <c r="A296" s="35" t="n"/>
      <c r="B296" s="36" t="n"/>
      <c r="C296" s="36" t="n"/>
      <c r="D296" s="37" t="n"/>
      <c r="E296" s="37" t="n"/>
      <c r="F296" s="30">
        <f>IF(AND($D296="",$E296=""),"",$E296-$D296)</f>
        <v/>
      </c>
      <c r="G296" s="31">
        <f>IF($A296="","",IF($A296&lt;MIN('Tipos de cambio'!$A$6:$A$605),"fuera de rango",IFERROR(LOOKUP($A296,'Tipos de cambio'!$A$6:$A$605,'Tipos de cambio'!$B$6:$B$605),"fuera de rango")))</f>
        <v/>
      </c>
      <c r="H296" s="32">
        <f>IF(OR($F296="",NOT(ISNUMBER($G296))),"",$F296*$G296)</f>
        <v/>
      </c>
      <c r="I296" s="33" t="n"/>
      <c r="J296" s="34">
        <f>IF($F296="","",IF($I296&lt;&gt;"",$I296,IF(COUNTIFS('Contabilidad'!$F$6:$F$405,$F296,'Contabilidad'!$A$6:$A$405,"&gt;="&amp;$A296-Instrucciones!$B$25,'Contabilidad'!$A$6:$A$405,"&lt;="&amp;$A296+Instrucciones!$B$25)=0,"Falta registrar",IF(COUNTIF($F$6:$F$405,$F296)&lt;=COUNTIF('Contabilidad'!$F$6:$F$405,$F296),"Conciliado","Revisar"))))</f>
        <v/>
      </c>
    </row>
    <row r="297">
      <c r="A297" s="35" t="n"/>
      <c r="B297" s="36" t="n"/>
      <c r="C297" s="36" t="n"/>
      <c r="D297" s="37" t="n"/>
      <c r="E297" s="37" t="n"/>
      <c r="F297" s="30">
        <f>IF(AND($D297="",$E297=""),"",$E297-$D297)</f>
        <v/>
      </c>
      <c r="G297" s="31">
        <f>IF($A297="","",IF($A297&lt;MIN('Tipos de cambio'!$A$6:$A$605),"fuera de rango",IFERROR(LOOKUP($A297,'Tipos de cambio'!$A$6:$A$605,'Tipos de cambio'!$B$6:$B$605),"fuera de rango")))</f>
        <v/>
      </c>
      <c r="H297" s="32">
        <f>IF(OR($F297="",NOT(ISNUMBER($G297))),"",$F297*$G297)</f>
        <v/>
      </c>
      <c r="I297" s="33" t="n"/>
      <c r="J297" s="34">
        <f>IF($F297="","",IF($I297&lt;&gt;"",$I297,IF(COUNTIFS('Contabilidad'!$F$6:$F$405,$F297,'Contabilidad'!$A$6:$A$405,"&gt;="&amp;$A297-Instrucciones!$B$25,'Contabilidad'!$A$6:$A$405,"&lt;="&amp;$A297+Instrucciones!$B$25)=0,"Falta registrar",IF(COUNTIF($F$6:$F$405,$F297)&lt;=COUNTIF('Contabilidad'!$F$6:$F$405,$F297),"Conciliado","Revisar"))))</f>
        <v/>
      </c>
    </row>
    <row r="298">
      <c r="A298" s="35" t="n"/>
      <c r="B298" s="36" t="n"/>
      <c r="C298" s="36" t="n"/>
      <c r="D298" s="37" t="n"/>
      <c r="E298" s="37" t="n"/>
      <c r="F298" s="30">
        <f>IF(AND($D298="",$E298=""),"",$E298-$D298)</f>
        <v/>
      </c>
      <c r="G298" s="31">
        <f>IF($A298="","",IF($A298&lt;MIN('Tipos de cambio'!$A$6:$A$605),"fuera de rango",IFERROR(LOOKUP($A298,'Tipos de cambio'!$A$6:$A$605,'Tipos de cambio'!$B$6:$B$605),"fuera de rango")))</f>
        <v/>
      </c>
      <c r="H298" s="32">
        <f>IF(OR($F298="",NOT(ISNUMBER($G298))),"",$F298*$G298)</f>
        <v/>
      </c>
      <c r="I298" s="33" t="n"/>
      <c r="J298" s="34">
        <f>IF($F298="","",IF($I298&lt;&gt;"",$I298,IF(COUNTIFS('Contabilidad'!$F$6:$F$405,$F298,'Contabilidad'!$A$6:$A$405,"&gt;="&amp;$A298-Instrucciones!$B$25,'Contabilidad'!$A$6:$A$405,"&lt;="&amp;$A298+Instrucciones!$B$25)=0,"Falta registrar",IF(COUNTIF($F$6:$F$405,$F298)&lt;=COUNTIF('Contabilidad'!$F$6:$F$405,$F298),"Conciliado","Revisar"))))</f>
        <v/>
      </c>
    </row>
    <row r="299">
      <c r="A299" s="35" t="n"/>
      <c r="B299" s="36" t="n"/>
      <c r="C299" s="36" t="n"/>
      <c r="D299" s="37" t="n"/>
      <c r="E299" s="37" t="n"/>
      <c r="F299" s="30">
        <f>IF(AND($D299="",$E299=""),"",$E299-$D299)</f>
        <v/>
      </c>
      <c r="G299" s="31">
        <f>IF($A299="","",IF($A299&lt;MIN('Tipos de cambio'!$A$6:$A$605),"fuera de rango",IFERROR(LOOKUP($A299,'Tipos de cambio'!$A$6:$A$605,'Tipos de cambio'!$B$6:$B$605),"fuera de rango")))</f>
        <v/>
      </c>
      <c r="H299" s="32">
        <f>IF(OR($F299="",NOT(ISNUMBER($G299))),"",$F299*$G299)</f>
        <v/>
      </c>
      <c r="I299" s="33" t="n"/>
      <c r="J299" s="34">
        <f>IF($F299="","",IF($I299&lt;&gt;"",$I299,IF(COUNTIFS('Contabilidad'!$F$6:$F$405,$F299,'Contabilidad'!$A$6:$A$405,"&gt;="&amp;$A299-Instrucciones!$B$25,'Contabilidad'!$A$6:$A$405,"&lt;="&amp;$A299+Instrucciones!$B$25)=0,"Falta registrar",IF(COUNTIF($F$6:$F$405,$F299)&lt;=COUNTIF('Contabilidad'!$F$6:$F$405,$F299),"Conciliado","Revisar"))))</f>
        <v/>
      </c>
    </row>
    <row r="300">
      <c r="A300" s="35" t="n"/>
      <c r="B300" s="36" t="n"/>
      <c r="C300" s="36" t="n"/>
      <c r="D300" s="37" t="n"/>
      <c r="E300" s="37" t="n"/>
      <c r="F300" s="30">
        <f>IF(AND($D300="",$E300=""),"",$E300-$D300)</f>
        <v/>
      </c>
      <c r="G300" s="31">
        <f>IF($A300="","",IF($A300&lt;MIN('Tipos de cambio'!$A$6:$A$605),"fuera de rango",IFERROR(LOOKUP($A300,'Tipos de cambio'!$A$6:$A$605,'Tipos de cambio'!$B$6:$B$605),"fuera de rango")))</f>
        <v/>
      </c>
      <c r="H300" s="32">
        <f>IF(OR($F300="",NOT(ISNUMBER($G300))),"",$F300*$G300)</f>
        <v/>
      </c>
      <c r="I300" s="33" t="n"/>
      <c r="J300" s="34">
        <f>IF($F300="","",IF($I300&lt;&gt;"",$I300,IF(COUNTIFS('Contabilidad'!$F$6:$F$405,$F300,'Contabilidad'!$A$6:$A$405,"&gt;="&amp;$A300-Instrucciones!$B$25,'Contabilidad'!$A$6:$A$405,"&lt;="&amp;$A300+Instrucciones!$B$25)=0,"Falta registrar",IF(COUNTIF($F$6:$F$405,$F300)&lt;=COUNTIF('Contabilidad'!$F$6:$F$405,$F300),"Conciliado","Revisar"))))</f>
        <v/>
      </c>
    </row>
    <row r="301">
      <c r="A301" s="35" t="n"/>
      <c r="B301" s="36" t="n"/>
      <c r="C301" s="36" t="n"/>
      <c r="D301" s="37" t="n"/>
      <c r="E301" s="37" t="n"/>
      <c r="F301" s="30">
        <f>IF(AND($D301="",$E301=""),"",$E301-$D301)</f>
        <v/>
      </c>
      <c r="G301" s="31">
        <f>IF($A301="","",IF($A301&lt;MIN('Tipos de cambio'!$A$6:$A$605),"fuera de rango",IFERROR(LOOKUP($A301,'Tipos de cambio'!$A$6:$A$605,'Tipos de cambio'!$B$6:$B$605),"fuera de rango")))</f>
        <v/>
      </c>
      <c r="H301" s="32">
        <f>IF(OR($F301="",NOT(ISNUMBER($G301))),"",$F301*$G301)</f>
        <v/>
      </c>
      <c r="I301" s="33" t="n"/>
      <c r="J301" s="34">
        <f>IF($F301="","",IF($I301&lt;&gt;"",$I301,IF(COUNTIFS('Contabilidad'!$F$6:$F$405,$F301,'Contabilidad'!$A$6:$A$405,"&gt;="&amp;$A301-Instrucciones!$B$25,'Contabilidad'!$A$6:$A$405,"&lt;="&amp;$A301+Instrucciones!$B$25)=0,"Falta registrar",IF(COUNTIF($F$6:$F$405,$F301)&lt;=COUNTIF('Contabilidad'!$F$6:$F$405,$F301),"Conciliado","Revisar"))))</f>
        <v/>
      </c>
    </row>
    <row r="302">
      <c r="A302" s="35" t="n"/>
      <c r="B302" s="36" t="n"/>
      <c r="C302" s="36" t="n"/>
      <c r="D302" s="37" t="n"/>
      <c r="E302" s="37" t="n"/>
      <c r="F302" s="30">
        <f>IF(AND($D302="",$E302=""),"",$E302-$D302)</f>
        <v/>
      </c>
      <c r="G302" s="31">
        <f>IF($A302="","",IF($A302&lt;MIN('Tipos de cambio'!$A$6:$A$605),"fuera de rango",IFERROR(LOOKUP($A302,'Tipos de cambio'!$A$6:$A$605,'Tipos de cambio'!$B$6:$B$605),"fuera de rango")))</f>
        <v/>
      </c>
      <c r="H302" s="32">
        <f>IF(OR($F302="",NOT(ISNUMBER($G302))),"",$F302*$G302)</f>
        <v/>
      </c>
      <c r="I302" s="33" t="n"/>
      <c r="J302" s="34">
        <f>IF($F302="","",IF($I302&lt;&gt;"",$I302,IF(COUNTIFS('Contabilidad'!$F$6:$F$405,$F302,'Contabilidad'!$A$6:$A$405,"&gt;="&amp;$A302-Instrucciones!$B$25,'Contabilidad'!$A$6:$A$405,"&lt;="&amp;$A302+Instrucciones!$B$25)=0,"Falta registrar",IF(COUNTIF($F$6:$F$405,$F302)&lt;=COUNTIF('Contabilidad'!$F$6:$F$405,$F302),"Conciliado","Revisar"))))</f>
        <v/>
      </c>
    </row>
    <row r="303">
      <c r="A303" s="35" t="n"/>
      <c r="B303" s="36" t="n"/>
      <c r="C303" s="36" t="n"/>
      <c r="D303" s="37" t="n"/>
      <c r="E303" s="37" t="n"/>
      <c r="F303" s="30">
        <f>IF(AND($D303="",$E303=""),"",$E303-$D303)</f>
        <v/>
      </c>
      <c r="G303" s="31">
        <f>IF($A303="","",IF($A303&lt;MIN('Tipos de cambio'!$A$6:$A$605),"fuera de rango",IFERROR(LOOKUP($A303,'Tipos de cambio'!$A$6:$A$605,'Tipos de cambio'!$B$6:$B$605),"fuera de rango")))</f>
        <v/>
      </c>
      <c r="H303" s="32">
        <f>IF(OR($F303="",NOT(ISNUMBER($G303))),"",$F303*$G303)</f>
        <v/>
      </c>
      <c r="I303" s="33" t="n"/>
      <c r="J303" s="34">
        <f>IF($F303="","",IF($I303&lt;&gt;"",$I303,IF(COUNTIFS('Contabilidad'!$F$6:$F$405,$F303,'Contabilidad'!$A$6:$A$405,"&gt;="&amp;$A303-Instrucciones!$B$25,'Contabilidad'!$A$6:$A$405,"&lt;="&amp;$A303+Instrucciones!$B$25)=0,"Falta registrar",IF(COUNTIF($F$6:$F$405,$F303)&lt;=COUNTIF('Contabilidad'!$F$6:$F$405,$F303),"Conciliado","Revisar"))))</f>
        <v/>
      </c>
    </row>
    <row r="304">
      <c r="A304" s="35" t="n"/>
      <c r="B304" s="36" t="n"/>
      <c r="C304" s="36" t="n"/>
      <c r="D304" s="37" t="n"/>
      <c r="E304" s="37" t="n"/>
      <c r="F304" s="30">
        <f>IF(AND($D304="",$E304=""),"",$E304-$D304)</f>
        <v/>
      </c>
      <c r="G304" s="31">
        <f>IF($A304="","",IF($A304&lt;MIN('Tipos de cambio'!$A$6:$A$605),"fuera de rango",IFERROR(LOOKUP($A304,'Tipos de cambio'!$A$6:$A$605,'Tipos de cambio'!$B$6:$B$605),"fuera de rango")))</f>
        <v/>
      </c>
      <c r="H304" s="32">
        <f>IF(OR($F304="",NOT(ISNUMBER($G304))),"",$F304*$G304)</f>
        <v/>
      </c>
      <c r="I304" s="33" t="n"/>
      <c r="J304" s="34">
        <f>IF($F304="","",IF($I304&lt;&gt;"",$I304,IF(COUNTIFS('Contabilidad'!$F$6:$F$405,$F304,'Contabilidad'!$A$6:$A$405,"&gt;="&amp;$A304-Instrucciones!$B$25,'Contabilidad'!$A$6:$A$405,"&lt;="&amp;$A304+Instrucciones!$B$25)=0,"Falta registrar",IF(COUNTIF($F$6:$F$405,$F304)&lt;=COUNTIF('Contabilidad'!$F$6:$F$405,$F304),"Conciliado","Revisar"))))</f>
        <v/>
      </c>
    </row>
    <row r="305">
      <c r="A305" s="35" t="n"/>
      <c r="B305" s="36" t="n"/>
      <c r="C305" s="36" t="n"/>
      <c r="D305" s="37" t="n"/>
      <c r="E305" s="37" t="n"/>
      <c r="F305" s="30">
        <f>IF(AND($D305="",$E305=""),"",$E305-$D305)</f>
        <v/>
      </c>
      <c r="G305" s="31">
        <f>IF($A305="","",IF($A305&lt;MIN('Tipos de cambio'!$A$6:$A$605),"fuera de rango",IFERROR(LOOKUP($A305,'Tipos de cambio'!$A$6:$A$605,'Tipos de cambio'!$B$6:$B$605),"fuera de rango")))</f>
        <v/>
      </c>
      <c r="H305" s="32">
        <f>IF(OR($F305="",NOT(ISNUMBER($G305))),"",$F305*$G305)</f>
        <v/>
      </c>
      <c r="I305" s="33" t="n"/>
      <c r="J305" s="34">
        <f>IF($F305="","",IF($I305&lt;&gt;"",$I305,IF(COUNTIFS('Contabilidad'!$F$6:$F$405,$F305,'Contabilidad'!$A$6:$A$405,"&gt;="&amp;$A305-Instrucciones!$B$25,'Contabilidad'!$A$6:$A$405,"&lt;="&amp;$A305+Instrucciones!$B$25)=0,"Falta registrar",IF(COUNTIF($F$6:$F$405,$F305)&lt;=COUNTIF('Contabilidad'!$F$6:$F$405,$F305),"Conciliado","Revisar"))))</f>
        <v/>
      </c>
    </row>
    <row r="306">
      <c r="A306" s="35" t="n"/>
      <c r="B306" s="36" t="n"/>
      <c r="C306" s="36" t="n"/>
      <c r="D306" s="37" t="n"/>
      <c r="E306" s="37" t="n"/>
      <c r="F306" s="30">
        <f>IF(AND($D306="",$E306=""),"",$E306-$D306)</f>
        <v/>
      </c>
      <c r="G306" s="31">
        <f>IF($A306="","",IF($A306&lt;MIN('Tipos de cambio'!$A$6:$A$605),"fuera de rango",IFERROR(LOOKUP($A306,'Tipos de cambio'!$A$6:$A$605,'Tipos de cambio'!$B$6:$B$605),"fuera de rango")))</f>
        <v/>
      </c>
      <c r="H306" s="32">
        <f>IF(OR($F306="",NOT(ISNUMBER($G306))),"",$F306*$G306)</f>
        <v/>
      </c>
      <c r="I306" s="33" t="n"/>
      <c r="J306" s="34">
        <f>IF($F306="","",IF($I306&lt;&gt;"",$I306,IF(COUNTIFS('Contabilidad'!$F$6:$F$405,$F306,'Contabilidad'!$A$6:$A$405,"&gt;="&amp;$A306-Instrucciones!$B$25,'Contabilidad'!$A$6:$A$405,"&lt;="&amp;$A306+Instrucciones!$B$25)=0,"Falta registrar",IF(COUNTIF($F$6:$F$405,$F306)&lt;=COUNTIF('Contabilidad'!$F$6:$F$405,$F306),"Conciliado","Revisar"))))</f>
        <v/>
      </c>
    </row>
    <row r="307">
      <c r="A307" s="35" t="n"/>
      <c r="B307" s="36" t="n"/>
      <c r="C307" s="36" t="n"/>
      <c r="D307" s="37" t="n"/>
      <c r="E307" s="37" t="n"/>
      <c r="F307" s="30">
        <f>IF(AND($D307="",$E307=""),"",$E307-$D307)</f>
        <v/>
      </c>
      <c r="G307" s="31">
        <f>IF($A307="","",IF($A307&lt;MIN('Tipos de cambio'!$A$6:$A$605),"fuera de rango",IFERROR(LOOKUP($A307,'Tipos de cambio'!$A$6:$A$605,'Tipos de cambio'!$B$6:$B$605),"fuera de rango")))</f>
        <v/>
      </c>
      <c r="H307" s="32">
        <f>IF(OR($F307="",NOT(ISNUMBER($G307))),"",$F307*$G307)</f>
        <v/>
      </c>
      <c r="I307" s="33" t="n"/>
      <c r="J307" s="34">
        <f>IF($F307="","",IF($I307&lt;&gt;"",$I307,IF(COUNTIFS('Contabilidad'!$F$6:$F$405,$F307,'Contabilidad'!$A$6:$A$405,"&gt;="&amp;$A307-Instrucciones!$B$25,'Contabilidad'!$A$6:$A$405,"&lt;="&amp;$A307+Instrucciones!$B$25)=0,"Falta registrar",IF(COUNTIF($F$6:$F$405,$F307)&lt;=COUNTIF('Contabilidad'!$F$6:$F$405,$F307),"Conciliado","Revisar"))))</f>
        <v/>
      </c>
    </row>
    <row r="308">
      <c r="A308" s="35" t="n"/>
      <c r="B308" s="36" t="n"/>
      <c r="C308" s="36" t="n"/>
      <c r="D308" s="37" t="n"/>
      <c r="E308" s="37" t="n"/>
      <c r="F308" s="30">
        <f>IF(AND($D308="",$E308=""),"",$E308-$D308)</f>
        <v/>
      </c>
      <c r="G308" s="31">
        <f>IF($A308="","",IF($A308&lt;MIN('Tipos de cambio'!$A$6:$A$605),"fuera de rango",IFERROR(LOOKUP($A308,'Tipos de cambio'!$A$6:$A$605,'Tipos de cambio'!$B$6:$B$605),"fuera de rango")))</f>
        <v/>
      </c>
      <c r="H308" s="32">
        <f>IF(OR($F308="",NOT(ISNUMBER($G308))),"",$F308*$G308)</f>
        <v/>
      </c>
      <c r="I308" s="33" t="n"/>
      <c r="J308" s="34">
        <f>IF($F308="","",IF($I308&lt;&gt;"",$I308,IF(COUNTIFS('Contabilidad'!$F$6:$F$405,$F308,'Contabilidad'!$A$6:$A$405,"&gt;="&amp;$A308-Instrucciones!$B$25,'Contabilidad'!$A$6:$A$405,"&lt;="&amp;$A308+Instrucciones!$B$25)=0,"Falta registrar",IF(COUNTIF($F$6:$F$405,$F308)&lt;=COUNTIF('Contabilidad'!$F$6:$F$405,$F308),"Conciliado","Revisar"))))</f>
        <v/>
      </c>
    </row>
    <row r="309">
      <c r="A309" s="35" t="n"/>
      <c r="B309" s="36" t="n"/>
      <c r="C309" s="36" t="n"/>
      <c r="D309" s="37" t="n"/>
      <c r="E309" s="37" t="n"/>
      <c r="F309" s="30">
        <f>IF(AND($D309="",$E309=""),"",$E309-$D309)</f>
        <v/>
      </c>
      <c r="G309" s="31">
        <f>IF($A309="","",IF($A309&lt;MIN('Tipos de cambio'!$A$6:$A$605),"fuera de rango",IFERROR(LOOKUP($A309,'Tipos de cambio'!$A$6:$A$605,'Tipos de cambio'!$B$6:$B$605),"fuera de rango")))</f>
        <v/>
      </c>
      <c r="H309" s="32">
        <f>IF(OR($F309="",NOT(ISNUMBER($G309))),"",$F309*$G309)</f>
        <v/>
      </c>
      <c r="I309" s="33" t="n"/>
      <c r="J309" s="34">
        <f>IF($F309="","",IF($I309&lt;&gt;"",$I309,IF(COUNTIFS('Contabilidad'!$F$6:$F$405,$F309,'Contabilidad'!$A$6:$A$405,"&gt;="&amp;$A309-Instrucciones!$B$25,'Contabilidad'!$A$6:$A$405,"&lt;="&amp;$A309+Instrucciones!$B$25)=0,"Falta registrar",IF(COUNTIF($F$6:$F$405,$F309)&lt;=COUNTIF('Contabilidad'!$F$6:$F$405,$F309),"Conciliado","Revisar"))))</f>
        <v/>
      </c>
    </row>
    <row r="310">
      <c r="A310" s="35" t="n"/>
      <c r="B310" s="36" t="n"/>
      <c r="C310" s="36" t="n"/>
      <c r="D310" s="37" t="n"/>
      <c r="E310" s="37" t="n"/>
      <c r="F310" s="30">
        <f>IF(AND($D310="",$E310=""),"",$E310-$D310)</f>
        <v/>
      </c>
      <c r="G310" s="31">
        <f>IF($A310="","",IF($A310&lt;MIN('Tipos de cambio'!$A$6:$A$605),"fuera de rango",IFERROR(LOOKUP($A310,'Tipos de cambio'!$A$6:$A$605,'Tipos de cambio'!$B$6:$B$605),"fuera de rango")))</f>
        <v/>
      </c>
      <c r="H310" s="32">
        <f>IF(OR($F310="",NOT(ISNUMBER($G310))),"",$F310*$G310)</f>
        <v/>
      </c>
      <c r="I310" s="33" t="n"/>
      <c r="J310" s="34">
        <f>IF($F310="","",IF($I310&lt;&gt;"",$I310,IF(COUNTIFS('Contabilidad'!$F$6:$F$405,$F310,'Contabilidad'!$A$6:$A$405,"&gt;="&amp;$A310-Instrucciones!$B$25,'Contabilidad'!$A$6:$A$405,"&lt;="&amp;$A310+Instrucciones!$B$25)=0,"Falta registrar",IF(COUNTIF($F$6:$F$405,$F310)&lt;=COUNTIF('Contabilidad'!$F$6:$F$405,$F310),"Conciliado","Revisar"))))</f>
        <v/>
      </c>
    </row>
    <row r="311">
      <c r="A311" s="35" t="n"/>
      <c r="B311" s="36" t="n"/>
      <c r="C311" s="36" t="n"/>
      <c r="D311" s="37" t="n"/>
      <c r="E311" s="37" t="n"/>
      <c r="F311" s="30">
        <f>IF(AND($D311="",$E311=""),"",$E311-$D311)</f>
        <v/>
      </c>
      <c r="G311" s="31">
        <f>IF($A311="","",IF($A311&lt;MIN('Tipos de cambio'!$A$6:$A$605),"fuera de rango",IFERROR(LOOKUP($A311,'Tipos de cambio'!$A$6:$A$605,'Tipos de cambio'!$B$6:$B$605),"fuera de rango")))</f>
        <v/>
      </c>
      <c r="H311" s="32">
        <f>IF(OR($F311="",NOT(ISNUMBER($G311))),"",$F311*$G311)</f>
        <v/>
      </c>
      <c r="I311" s="33" t="n"/>
      <c r="J311" s="34">
        <f>IF($F311="","",IF($I311&lt;&gt;"",$I311,IF(COUNTIFS('Contabilidad'!$F$6:$F$405,$F311,'Contabilidad'!$A$6:$A$405,"&gt;="&amp;$A311-Instrucciones!$B$25,'Contabilidad'!$A$6:$A$405,"&lt;="&amp;$A311+Instrucciones!$B$25)=0,"Falta registrar",IF(COUNTIF($F$6:$F$405,$F311)&lt;=COUNTIF('Contabilidad'!$F$6:$F$405,$F311),"Conciliado","Revisar"))))</f>
        <v/>
      </c>
    </row>
    <row r="312">
      <c r="A312" s="35" t="n"/>
      <c r="B312" s="36" t="n"/>
      <c r="C312" s="36" t="n"/>
      <c r="D312" s="37" t="n"/>
      <c r="E312" s="37" t="n"/>
      <c r="F312" s="30">
        <f>IF(AND($D312="",$E312=""),"",$E312-$D312)</f>
        <v/>
      </c>
      <c r="G312" s="31">
        <f>IF($A312="","",IF($A312&lt;MIN('Tipos de cambio'!$A$6:$A$605),"fuera de rango",IFERROR(LOOKUP($A312,'Tipos de cambio'!$A$6:$A$605,'Tipos de cambio'!$B$6:$B$605),"fuera de rango")))</f>
        <v/>
      </c>
      <c r="H312" s="32">
        <f>IF(OR($F312="",NOT(ISNUMBER($G312))),"",$F312*$G312)</f>
        <v/>
      </c>
      <c r="I312" s="33" t="n"/>
      <c r="J312" s="34">
        <f>IF($F312="","",IF($I312&lt;&gt;"",$I312,IF(COUNTIFS('Contabilidad'!$F$6:$F$405,$F312,'Contabilidad'!$A$6:$A$405,"&gt;="&amp;$A312-Instrucciones!$B$25,'Contabilidad'!$A$6:$A$405,"&lt;="&amp;$A312+Instrucciones!$B$25)=0,"Falta registrar",IF(COUNTIF($F$6:$F$405,$F312)&lt;=COUNTIF('Contabilidad'!$F$6:$F$405,$F312),"Conciliado","Revisar"))))</f>
        <v/>
      </c>
    </row>
    <row r="313">
      <c r="A313" s="35" t="n"/>
      <c r="B313" s="36" t="n"/>
      <c r="C313" s="36" t="n"/>
      <c r="D313" s="37" t="n"/>
      <c r="E313" s="37" t="n"/>
      <c r="F313" s="30">
        <f>IF(AND($D313="",$E313=""),"",$E313-$D313)</f>
        <v/>
      </c>
      <c r="G313" s="31">
        <f>IF($A313="","",IF($A313&lt;MIN('Tipos de cambio'!$A$6:$A$605),"fuera de rango",IFERROR(LOOKUP($A313,'Tipos de cambio'!$A$6:$A$605,'Tipos de cambio'!$B$6:$B$605),"fuera de rango")))</f>
        <v/>
      </c>
      <c r="H313" s="32">
        <f>IF(OR($F313="",NOT(ISNUMBER($G313))),"",$F313*$G313)</f>
        <v/>
      </c>
      <c r="I313" s="33" t="n"/>
      <c r="J313" s="34">
        <f>IF($F313="","",IF($I313&lt;&gt;"",$I313,IF(COUNTIFS('Contabilidad'!$F$6:$F$405,$F313,'Contabilidad'!$A$6:$A$405,"&gt;="&amp;$A313-Instrucciones!$B$25,'Contabilidad'!$A$6:$A$405,"&lt;="&amp;$A313+Instrucciones!$B$25)=0,"Falta registrar",IF(COUNTIF($F$6:$F$405,$F313)&lt;=COUNTIF('Contabilidad'!$F$6:$F$405,$F313),"Conciliado","Revisar"))))</f>
        <v/>
      </c>
    </row>
    <row r="314">
      <c r="A314" s="35" t="n"/>
      <c r="B314" s="36" t="n"/>
      <c r="C314" s="36" t="n"/>
      <c r="D314" s="37" t="n"/>
      <c r="E314" s="37" t="n"/>
      <c r="F314" s="30">
        <f>IF(AND($D314="",$E314=""),"",$E314-$D314)</f>
        <v/>
      </c>
      <c r="G314" s="31">
        <f>IF($A314="","",IF($A314&lt;MIN('Tipos de cambio'!$A$6:$A$605),"fuera de rango",IFERROR(LOOKUP($A314,'Tipos de cambio'!$A$6:$A$605,'Tipos de cambio'!$B$6:$B$605),"fuera de rango")))</f>
        <v/>
      </c>
      <c r="H314" s="32">
        <f>IF(OR($F314="",NOT(ISNUMBER($G314))),"",$F314*$G314)</f>
        <v/>
      </c>
      <c r="I314" s="33" t="n"/>
      <c r="J314" s="34">
        <f>IF($F314="","",IF($I314&lt;&gt;"",$I314,IF(COUNTIFS('Contabilidad'!$F$6:$F$405,$F314,'Contabilidad'!$A$6:$A$405,"&gt;="&amp;$A314-Instrucciones!$B$25,'Contabilidad'!$A$6:$A$405,"&lt;="&amp;$A314+Instrucciones!$B$25)=0,"Falta registrar",IF(COUNTIF($F$6:$F$405,$F314)&lt;=COUNTIF('Contabilidad'!$F$6:$F$405,$F314),"Conciliado","Revisar"))))</f>
        <v/>
      </c>
    </row>
    <row r="315">
      <c r="A315" s="35" t="n"/>
      <c r="B315" s="36" t="n"/>
      <c r="C315" s="36" t="n"/>
      <c r="D315" s="37" t="n"/>
      <c r="E315" s="37" t="n"/>
      <c r="F315" s="30">
        <f>IF(AND($D315="",$E315=""),"",$E315-$D315)</f>
        <v/>
      </c>
      <c r="G315" s="31">
        <f>IF($A315="","",IF($A315&lt;MIN('Tipos de cambio'!$A$6:$A$605),"fuera de rango",IFERROR(LOOKUP($A315,'Tipos de cambio'!$A$6:$A$605,'Tipos de cambio'!$B$6:$B$605),"fuera de rango")))</f>
        <v/>
      </c>
      <c r="H315" s="32">
        <f>IF(OR($F315="",NOT(ISNUMBER($G315))),"",$F315*$G315)</f>
        <v/>
      </c>
      <c r="I315" s="33" t="n"/>
      <c r="J315" s="34">
        <f>IF($F315="","",IF($I315&lt;&gt;"",$I315,IF(COUNTIFS('Contabilidad'!$F$6:$F$405,$F315,'Contabilidad'!$A$6:$A$405,"&gt;="&amp;$A315-Instrucciones!$B$25,'Contabilidad'!$A$6:$A$405,"&lt;="&amp;$A315+Instrucciones!$B$25)=0,"Falta registrar",IF(COUNTIF($F$6:$F$405,$F315)&lt;=COUNTIF('Contabilidad'!$F$6:$F$405,$F315),"Conciliado","Revisar"))))</f>
        <v/>
      </c>
    </row>
    <row r="316">
      <c r="A316" s="35" t="n"/>
      <c r="B316" s="36" t="n"/>
      <c r="C316" s="36" t="n"/>
      <c r="D316" s="37" t="n"/>
      <c r="E316" s="37" t="n"/>
      <c r="F316" s="30">
        <f>IF(AND($D316="",$E316=""),"",$E316-$D316)</f>
        <v/>
      </c>
      <c r="G316" s="31">
        <f>IF($A316="","",IF($A316&lt;MIN('Tipos de cambio'!$A$6:$A$605),"fuera de rango",IFERROR(LOOKUP($A316,'Tipos de cambio'!$A$6:$A$605,'Tipos de cambio'!$B$6:$B$605),"fuera de rango")))</f>
        <v/>
      </c>
      <c r="H316" s="32">
        <f>IF(OR($F316="",NOT(ISNUMBER($G316))),"",$F316*$G316)</f>
        <v/>
      </c>
      <c r="I316" s="33" t="n"/>
      <c r="J316" s="34">
        <f>IF($F316="","",IF($I316&lt;&gt;"",$I316,IF(COUNTIFS('Contabilidad'!$F$6:$F$405,$F316,'Contabilidad'!$A$6:$A$405,"&gt;="&amp;$A316-Instrucciones!$B$25,'Contabilidad'!$A$6:$A$405,"&lt;="&amp;$A316+Instrucciones!$B$25)=0,"Falta registrar",IF(COUNTIF($F$6:$F$405,$F316)&lt;=COUNTIF('Contabilidad'!$F$6:$F$405,$F316),"Conciliado","Revisar"))))</f>
        <v/>
      </c>
    </row>
    <row r="317">
      <c r="A317" s="35" t="n"/>
      <c r="B317" s="36" t="n"/>
      <c r="C317" s="36" t="n"/>
      <c r="D317" s="37" t="n"/>
      <c r="E317" s="37" t="n"/>
      <c r="F317" s="30">
        <f>IF(AND($D317="",$E317=""),"",$E317-$D317)</f>
        <v/>
      </c>
      <c r="G317" s="31">
        <f>IF($A317="","",IF($A317&lt;MIN('Tipos de cambio'!$A$6:$A$605),"fuera de rango",IFERROR(LOOKUP($A317,'Tipos de cambio'!$A$6:$A$605,'Tipos de cambio'!$B$6:$B$605),"fuera de rango")))</f>
        <v/>
      </c>
      <c r="H317" s="32">
        <f>IF(OR($F317="",NOT(ISNUMBER($G317))),"",$F317*$G317)</f>
        <v/>
      </c>
      <c r="I317" s="33" t="n"/>
      <c r="J317" s="34">
        <f>IF($F317="","",IF($I317&lt;&gt;"",$I317,IF(COUNTIFS('Contabilidad'!$F$6:$F$405,$F317,'Contabilidad'!$A$6:$A$405,"&gt;="&amp;$A317-Instrucciones!$B$25,'Contabilidad'!$A$6:$A$405,"&lt;="&amp;$A317+Instrucciones!$B$25)=0,"Falta registrar",IF(COUNTIF($F$6:$F$405,$F317)&lt;=COUNTIF('Contabilidad'!$F$6:$F$405,$F317),"Conciliado","Revisar"))))</f>
        <v/>
      </c>
    </row>
    <row r="318">
      <c r="A318" s="35" t="n"/>
      <c r="B318" s="36" t="n"/>
      <c r="C318" s="36" t="n"/>
      <c r="D318" s="37" t="n"/>
      <c r="E318" s="37" t="n"/>
      <c r="F318" s="30">
        <f>IF(AND($D318="",$E318=""),"",$E318-$D318)</f>
        <v/>
      </c>
      <c r="G318" s="31">
        <f>IF($A318="","",IF($A318&lt;MIN('Tipos de cambio'!$A$6:$A$605),"fuera de rango",IFERROR(LOOKUP($A318,'Tipos de cambio'!$A$6:$A$605,'Tipos de cambio'!$B$6:$B$605),"fuera de rango")))</f>
        <v/>
      </c>
      <c r="H318" s="32">
        <f>IF(OR($F318="",NOT(ISNUMBER($G318))),"",$F318*$G318)</f>
        <v/>
      </c>
      <c r="I318" s="33" t="n"/>
      <c r="J318" s="34">
        <f>IF($F318="","",IF($I318&lt;&gt;"",$I318,IF(COUNTIFS('Contabilidad'!$F$6:$F$405,$F318,'Contabilidad'!$A$6:$A$405,"&gt;="&amp;$A318-Instrucciones!$B$25,'Contabilidad'!$A$6:$A$405,"&lt;="&amp;$A318+Instrucciones!$B$25)=0,"Falta registrar",IF(COUNTIF($F$6:$F$405,$F318)&lt;=COUNTIF('Contabilidad'!$F$6:$F$405,$F318),"Conciliado","Revisar"))))</f>
        <v/>
      </c>
    </row>
    <row r="319">
      <c r="A319" s="35" t="n"/>
      <c r="B319" s="36" t="n"/>
      <c r="C319" s="36" t="n"/>
      <c r="D319" s="37" t="n"/>
      <c r="E319" s="37" t="n"/>
      <c r="F319" s="30">
        <f>IF(AND($D319="",$E319=""),"",$E319-$D319)</f>
        <v/>
      </c>
      <c r="G319" s="31">
        <f>IF($A319="","",IF($A319&lt;MIN('Tipos de cambio'!$A$6:$A$605),"fuera de rango",IFERROR(LOOKUP($A319,'Tipos de cambio'!$A$6:$A$605,'Tipos de cambio'!$B$6:$B$605),"fuera de rango")))</f>
        <v/>
      </c>
      <c r="H319" s="32">
        <f>IF(OR($F319="",NOT(ISNUMBER($G319))),"",$F319*$G319)</f>
        <v/>
      </c>
      <c r="I319" s="33" t="n"/>
      <c r="J319" s="34">
        <f>IF($F319="","",IF($I319&lt;&gt;"",$I319,IF(COUNTIFS('Contabilidad'!$F$6:$F$405,$F319,'Contabilidad'!$A$6:$A$405,"&gt;="&amp;$A319-Instrucciones!$B$25,'Contabilidad'!$A$6:$A$405,"&lt;="&amp;$A319+Instrucciones!$B$25)=0,"Falta registrar",IF(COUNTIF($F$6:$F$405,$F319)&lt;=COUNTIF('Contabilidad'!$F$6:$F$405,$F319),"Conciliado","Revisar"))))</f>
        <v/>
      </c>
    </row>
    <row r="320">
      <c r="A320" s="35" t="n"/>
      <c r="B320" s="36" t="n"/>
      <c r="C320" s="36" t="n"/>
      <c r="D320" s="37" t="n"/>
      <c r="E320" s="37" t="n"/>
      <c r="F320" s="30">
        <f>IF(AND($D320="",$E320=""),"",$E320-$D320)</f>
        <v/>
      </c>
      <c r="G320" s="31">
        <f>IF($A320="","",IF($A320&lt;MIN('Tipos de cambio'!$A$6:$A$605),"fuera de rango",IFERROR(LOOKUP($A320,'Tipos de cambio'!$A$6:$A$605,'Tipos de cambio'!$B$6:$B$605),"fuera de rango")))</f>
        <v/>
      </c>
      <c r="H320" s="32">
        <f>IF(OR($F320="",NOT(ISNUMBER($G320))),"",$F320*$G320)</f>
        <v/>
      </c>
      <c r="I320" s="33" t="n"/>
      <c r="J320" s="34">
        <f>IF($F320="","",IF($I320&lt;&gt;"",$I320,IF(COUNTIFS('Contabilidad'!$F$6:$F$405,$F320,'Contabilidad'!$A$6:$A$405,"&gt;="&amp;$A320-Instrucciones!$B$25,'Contabilidad'!$A$6:$A$405,"&lt;="&amp;$A320+Instrucciones!$B$25)=0,"Falta registrar",IF(COUNTIF($F$6:$F$405,$F320)&lt;=COUNTIF('Contabilidad'!$F$6:$F$405,$F320),"Conciliado","Revisar"))))</f>
        <v/>
      </c>
    </row>
    <row r="321">
      <c r="A321" s="35" t="n"/>
      <c r="B321" s="36" t="n"/>
      <c r="C321" s="36" t="n"/>
      <c r="D321" s="37" t="n"/>
      <c r="E321" s="37" t="n"/>
      <c r="F321" s="30">
        <f>IF(AND($D321="",$E321=""),"",$E321-$D321)</f>
        <v/>
      </c>
      <c r="G321" s="31">
        <f>IF($A321="","",IF($A321&lt;MIN('Tipos de cambio'!$A$6:$A$605),"fuera de rango",IFERROR(LOOKUP($A321,'Tipos de cambio'!$A$6:$A$605,'Tipos de cambio'!$B$6:$B$605),"fuera de rango")))</f>
        <v/>
      </c>
      <c r="H321" s="32">
        <f>IF(OR($F321="",NOT(ISNUMBER($G321))),"",$F321*$G321)</f>
        <v/>
      </c>
      <c r="I321" s="33" t="n"/>
      <c r="J321" s="34">
        <f>IF($F321="","",IF($I321&lt;&gt;"",$I321,IF(COUNTIFS('Contabilidad'!$F$6:$F$405,$F321,'Contabilidad'!$A$6:$A$405,"&gt;="&amp;$A321-Instrucciones!$B$25,'Contabilidad'!$A$6:$A$405,"&lt;="&amp;$A321+Instrucciones!$B$25)=0,"Falta registrar",IF(COUNTIF($F$6:$F$405,$F321)&lt;=COUNTIF('Contabilidad'!$F$6:$F$405,$F321),"Conciliado","Revisar"))))</f>
        <v/>
      </c>
    </row>
    <row r="322">
      <c r="A322" s="35" t="n"/>
      <c r="B322" s="36" t="n"/>
      <c r="C322" s="36" t="n"/>
      <c r="D322" s="37" t="n"/>
      <c r="E322" s="37" t="n"/>
      <c r="F322" s="30">
        <f>IF(AND($D322="",$E322=""),"",$E322-$D322)</f>
        <v/>
      </c>
      <c r="G322" s="31">
        <f>IF($A322="","",IF($A322&lt;MIN('Tipos de cambio'!$A$6:$A$605),"fuera de rango",IFERROR(LOOKUP($A322,'Tipos de cambio'!$A$6:$A$605,'Tipos de cambio'!$B$6:$B$605),"fuera de rango")))</f>
        <v/>
      </c>
      <c r="H322" s="32">
        <f>IF(OR($F322="",NOT(ISNUMBER($G322))),"",$F322*$G322)</f>
        <v/>
      </c>
      <c r="I322" s="33" t="n"/>
      <c r="J322" s="34">
        <f>IF($F322="","",IF($I322&lt;&gt;"",$I322,IF(COUNTIFS('Contabilidad'!$F$6:$F$405,$F322,'Contabilidad'!$A$6:$A$405,"&gt;="&amp;$A322-Instrucciones!$B$25,'Contabilidad'!$A$6:$A$405,"&lt;="&amp;$A322+Instrucciones!$B$25)=0,"Falta registrar",IF(COUNTIF($F$6:$F$405,$F322)&lt;=COUNTIF('Contabilidad'!$F$6:$F$405,$F322),"Conciliado","Revisar"))))</f>
        <v/>
      </c>
    </row>
    <row r="323">
      <c r="A323" s="35" t="n"/>
      <c r="B323" s="36" t="n"/>
      <c r="C323" s="36" t="n"/>
      <c r="D323" s="37" t="n"/>
      <c r="E323" s="37" t="n"/>
      <c r="F323" s="30">
        <f>IF(AND($D323="",$E323=""),"",$E323-$D323)</f>
        <v/>
      </c>
      <c r="G323" s="31">
        <f>IF($A323="","",IF($A323&lt;MIN('Tipos de cambio'!$A$6:$A$605),"fuera de rango",IFERROR(LOOKUP($A323,'Tipos de cambio'!$A$6:$A$605,'Tipos de cambio'!$B$6:$B$605),"fuera de rango")))</f>
        <v/>
      </c>
      <c r="H323" s="32">
        <f>IF(OR($F323="",NOT(ISNUMBER($G323))),"",$F323*$G323)</f>
        <v/>
      </c>
      <c r="I323" s="33" t="n"/>
      <c r="J323" s="34">
        <f>IF($F323="","",IF($I323&lt;&gt;"",$I323,IF(COUNTIFS('Contabilidad'!$F$6:$F$405,$F323,'Contabilidad'!$A$6:$A$405,"&gt;="&amp;$A323-Instrucciones!$B$25,'Contabilidad'!$A$6:$A$405,"&lt;="&amp;$A323+Instrucciones!$B$25)=0,"Falta registrar",IF(COUNTIF($F$6:$F$405,$F323)&lt;=COUNTIF('Contabilidad'!$F$6:$F$405,$F323),"Conciliado","Revisar"))))</f>
        <v/>
      </c>
    </row>
    <row r="324">
      <c r="A324" s="35" t="n"/>
      <c r="B324" s="36" t="n"/>
      <c r="C324" s="36" t="n"/>
      <c r="D324" s="37" t="n"/>
      <c r="E324" s="37" t="n"/>
      <c r="F324" s="30">
        <f>IF(AND($D324="",$E324=""),"",$E324-$D324)</f>
        <v/>
      </c>
      <c r="G324" s="31">
        <f>IF($A324="","",IF($A324&lt;MIN('Tipos de cambio'!$A$6:$A$605),"fuera de rango",IFERROR(LOOKUP($A324,'Tipos de cambio'!$A$6:$A$605,'Tipos de cambio'!$B$6:$B$605),"fuera de rango")))</f>
        <v/>
      </c>
      <c r="H324" s="32">
        <f>IF(OR($F324="",NOT(ISNUMBER($G324))),"",$F324*$G324)</f>
        <v/>
      </c>
      <c r="I324" s="33" t="n"/>
      <c r="J324" s="34">
        <f>IF($F324="","",IF($I324&lt;&gt;"",$I324,IF(COUNTIFS('Contabilidad'!$F$6:$F$405,$F324,'Contabilidad'!$A$6:$A$405,"&gt;="&amp;$A324-Instrucciones!$B$25,'Contabilidad'!$A$6:$A$405,"&lt;="&amp;$A324+Instrucciones!$B$25)=0,"Falta registrar",IF(COUNTIF($F$6:$F$405,$F324)&lt;=COUNTIF('Contabilidad'!$F$6:$F$405,$F324),"Conciliado","Revisar"))))</f>
        <v/>
      </c>
    </row>
    <row r="325">
      <c r="A325" s="35" t="n"/>
      <c r="B325" s="36" t="n"/>
      <c r="C325" s="36" t="n"/>
      <c r="D325" s="37" t="n"/>
      <c r="E325" s="37" t="n"/>
      <c r="F325" s="30">
        <f>IF(AND($D325="",$E325=""),"",$E325-$D325)</f>
        <v/>
      </c>
      <c r="G325" s="31">
        <f>IF($A325="","",IF($A325&lt;MIN('Tipos de cambio'!$A$6:$A$605),"fuera de rango",IFERROR(LOOKUP($A325,'Tipos de cambio'!$A$6:$A$605,'Tipos de cambio'!$B$6:$B$605),"fuera de rango")))</f>
        <v/>
      </c>
      <c r="H325" s="32">
        <f>IF(OR($F325="",NOT(ISNUMBER($G325))),"",$F325*$G325)</f>
        <v/>
      </c>
      <c r="I325" s="33" t="n"/>
      <c r="J325" s="34">
        <f>IF($F325="","",IF($I325&lt;&gt;"",$I325,IF(COUNTIFS('Contabilidad'!$F$6:$F$405,$F325,'Contabilidad'!$A$6:$A$405,"&gt;="&amp;$A325-Instrucciones!$B$25,'Contabilidad'!$A$6:$A$405,"&lt;="&amp;$A325+Instrucciones!$B$25)=0,"Falta registrar",IF(COUNTIF($F$6:$F$405,$F325)&lt;=COUNTIF('Contabilidad'!$F$6:$F$405,$F325),"Conciliado","Revisar"))))</f>
        <v/>
      </c>
    </row>
    <row r="326">
      <c r="A326" s="35" t="n"/>
      <c r="B326" s="36" t="n"/>
      <c r="C326" s="36" t="n"/>
      <c r="D326" s="37" t="n"/>
      <c r="E326" s="37" t="n"/>
      <c r="F326" s="30">
        <f>IF(AND($D326="",$E326=""),"",$E326-$D326)</f>
        <v/>
      </c>
      <c r="G326" s="31">
        <f>IF($A326="","",IF($A326&lt;MIN('Tipos de cambio'!$A$6:$A$605),"fuera de rango",IFERROR(LOOKUP($A326,'Tipos de cambio'!$A$6:$A$605,'Tipos de cambio'!$B$6:$B$605),"fuera de rango")))</f>
        <v/>
      </c>
      <c r="H326" s="32">
        <f>IF(OR($F326="",NOT(ISNUMBER($G326))),"",$F326*$G326)</f>
        <v/>
      </c>
      <c r="I326" s="33" t="n"/>
      <c r="J326" s="34">
        <f>IF($F326="","",IF($I326&lt;&gt;"",$I326,IF(COUNTIFS('Contabilidad'!$F$6:$F$405,$F326,'Contabilidad'!$A$6:$A$405,"&gt;="&amp;$A326-Instrucciones!$B$25,'Contabilidad'!$A$6:$A$405,"&lt;="&amp;$A326+Instrucciones!$B$25)=0,"Falta registrar",IF(COUNTIF($F$6:$F$405,$F326)&lt;=COUNTIF('Contabilidad'!$F$6:$F$405,$F326),"Conciliado","Revisar"))))</f>
        <v/>
      </c>
    </row>
    <row r="327">
      <c r="A327" s="35" t="n"/>
      <c r="B327" s="36" t="n"/>
      <c r="C327" s="36" t="n"/>
      <c r="D327" s="37" t="n"/>
      <c r="E327" s="37" t="n"/>
      <c r="F327" s="30">
        <f>IF(AND($D327="",$E327=""),"",$E327-$D327)</f>
        <v/>
      </c>
      <c r="G327" s="31">
        <f>IF($A327="","",IF($A327&lt;MIN('Tipos de cambio'!$A$6:$A$605),"fuera de rango",IFERROR(LOOKUP($A327,'Tipos de cambio'!$A$6:$A$605,'Tipos de cambio'!$B$6:$B$605),"fuera de rango")))</f>
        <v/>
      </c>
      <c r="H327" s="32">
        <f>IF(OR($F327="",NOT(ISNUMBER($G327))),"",$F327*$G327)</f>
        <v/>
      </c>
      <c r="I327" s="33" t="n"/>
      <c r="J327" s="34">
        <f>IF($F327="","",IF($I327&lt;&gt;"",$I327,IF(COUNTIFS('Contabilidad'!$F$6:$F$405,$F327,'Contabilidad'!$A$6:$A$405,"&gt;="&amp;$A327-Instrucciones!$B$25,'Contabilidad'!$A$6:$A$405,"&lt;="&amp;$A327+Instrucciones!$B$25)=0,"Falta registrar",IF(COUNTIF($F$6:$F$405,$F327)&lt;=COUNTIF('Contabilidad'!$F$6:$F$405,$F327),"Conciliado","Revisar"))))</f>
        <v/>
      </c>
    </row>
    <row r="328">
      <c r="A328" s="35" t="n"/>
      <c r="B328" s="36" t="n"/>
      <c r="C328" s="36" t="n"/>
      <c r="D328" s="37" t="n"/>
      <c r="E328" s="37" t="n"/>
      <c r="F328" s="30">
        <f>IF(AND($D328="",$E328=""),"",$E328-$D328)</f>
        <v/>
      </c>
      <c r="G328" s="31">
        <f>IF($A328="","",IF($A328&lt;MIN('Tipos de cambio'!$A$6:$A$605),"fuera de rango",IFERROR(LOOKUP($A328,'Tipos de cambio'!$A$6:$A$605,'Tipos de cambio'!$B$6:$B$605),"fuera de rango")))</f>
        <v/>
      </c>
      <c r="H328" s="32">
        <f>IF(OR($F328="",NOT(ISNUMBER($G328))),"",$F328*$G328)</f>
        <v/>
      </c>
      <c r="I328" s="33" t="n"/>
      <c r="J328" s="34">
        <f>IF($F328="","",IF($I328&lt;&gt;"",$I328,IF(COUNTIFS('Contabilidad'!$F$6:$F$405,$F328,'Contabilidad'!$A$6:$A$405,"&gt;="&amp;$A328-Instrucciones!$B$25,'Contabilidad'!$A$6:$A$405,"&lt;="&amp;$A328+Instrucciones!$B$25)=0,"Falta registrar",IF(COUNTIF($F$6:$F$405,$F328)&lt;=COUNTIF('Contabilidad'!$F$6:$F$405,$F328),"Conciliado","Revisar"))))</f>
        <v/>
      </c>
    </row>
    <row r="329">
      <c r="A329" s="35" t="n"/>
      <c r="B329" s="36" t="n"/>
      <c r="C329" s="36" t="n"/>
      <c r="D329" s="37" t="n"/>
      <c r="E329" s="37" t="n"/>
      <c r="F329" s="30">
        <f>IF(AND($D329="",$E329=""),"",$E329-$D329)</f>
        <v/>
      </c>
      <c r="G329" s="31">
        <f>IF($A329="","",IF($A329&lt;MIN('Tipos de cambio'!$A$6:$A$605),"fuera de rango",IFERROR(LOOKUP($A329,'Tipos de cambio'!$A$6:$A$605,'Tipos de cambio'!$B$6:$B$605),"fuera de rango")))</f>
        <v/>
      </c>
      <c r="H329" s="32">
        <f>IF(OR($F329="",NOT(ISNUMBER($G329))),"",$F329*$G329)</f>
        <v/>
      </c>
      <c r="I329" s="33" t="n"/>
      <c r="J329" s="34">
        <f>IF($F329="","",IF($I329&lt;&gt;"",$I329,IF(COUNTIFS('Contabilidad'!$F$6:$F$405,$F329,'Contabilidad'!$A$6:$A$405,"&gt;="&amp;$A329-Instrucciones!$B$25,'Contabilidad'!$A$6:$A$405,"&lt;="&amp;$A329+Instrucciones!$B$25)=0,"Falta registrar",IF(COUNTIF($F$6:$F$405,$F329)&lt;=COUNTIF('Contabilidad'!$F$6:$F$405,$F329),"Conciliado","Revisar"))))</f>
        <v/>
      </c>
    </row>
    <row r="330">
      <c r="A330" s="35" t="n"/>
      <c r="B330" s="36" t="n"/>
      <c r="C330" s="36" t="n"/>
      <c r="D330" s="37" t="n"/>
      <c r="E330" s="37" t="n"/>
      <c r="F330" s="30">
        <f>IF(AND($D330="",$E330=""),"",$E330-$D330)</f>
        <v/>
      </c>
      <c r="G330" s="31">
        <f>IF($A330="","",IF($A330&lt;MIN('Tipos de cambio'!$A$6:$A$605),"fuera de rango",IFERROR(LOOKUP($A330,'Tipos de cambio'!$A$6:$A$605,'Tipos de cambio'!$B$6:$B$605),"fuera de rango")))</f>
        <v/>
      </c>
      <c r="H330" s="32">
        <f>IF(OR($F330="",NOT(ISNUMBER($G330))),"",$F330*$G330)</f>
        <v/>
      </c>
      <c r="I330" s="33" t="n"/>
      <c r="J330" s="34">
        <f>IF($F330="","",IF($I330&lt;&gt;"",$I330,IF(COUNTIFS('Contabilidad'!$F$6:$F$405,$F330,'Contabilidad'!$A$6:$A$405,"&gt;="&amp;$A330-Instrucciones!$B$25,'Contabilidad'!$A$6:$A$405,"&lt;="&amp;$A330+Instrucciones!$B$25)=0,"Falta registrar",IF(COUNTIF($F$6:$F$405,$F330)&lt;=COUNTIF('Contabilidad'!$F$6:$F$405,$F330),"Conciliado","Revisar"))))</f>
        <v/>
      </c>
    </row>
    <row r="331">
      <c r="A331" s="35" t="n"/>
      <c r="B331" s="36" t="n"/>
      <c r="C331" s="36" t="n"/>
      <c r="D331" s="37" t="n"/>
      <c r="E331" s="37" t="n"/>
      <c r="F331" s="30">
        <f>IF(AND($D331="",$E331=""),"",$E331-$D331)</f>
        <v/>
      </c>
      <c r="G331" s="31">
        <f>IF($A331="","",IF($A331&lt;MIN('Tipos de cambio'!$A$6:$A$605),"fuera de rango",IFERROR(LOOKUP($A331,'Tipos de cambio'!$A$6:$A$605,'Tipos de cambio'!$B$6:$B$605),"fuera de rango")))</f>
        <v/>
      </c>
      <c r="H331" s="32">
        <f>IF(OR($F331="",NOT(ISNUMBER($G331))),"",$F331*$G331)</f>
        <v/>
      </c>
      <c r="I331" s="33" t="n"/>
      <c r="J331" s="34">
        <f>IF($F331="","",IF($I331&lt;&gt;"",$I331,IF(COUNTIFS('Contabilidad'!$F$6:$F$405,$F331,'Contabilidad'!$A$6:$A$405,"&gt;="&amp;$A331-Instrucciones!$B$25,'Contabilidad'!$A$6:$A$405,"&lt;="&amp;$A331+Instrucciones!$B$25)=0,"Falta registrar",IF(COUNTIF($F$6:$F$405,$F331)&lt;=COUNTIF('Contabilidad'!$F$6:$F$405,$F331),"Conciliado","Revisar"))))</f>
        <v/>
      </c>
    </row>
    <row r="332">
      <c r="A332" s="35" t="n"/>
      <c r="B332" s="36" t="n"/>
      <c r="C332" s="36" t="n"/>
      <c r="D332" s="37" t="n"/>
      <c r="E332" s="37" t="n"/>
      <c r="F332" s="30">
        <f>IF(AND($D332="",$E332=""),"",$E332-$D332)</f>
        <v/>
      </c>
      <c r="G332" s="31">
        <f>IF($A332="","",IF($A332&lt;MIN('Tipos de cambio'!$A$6:$A$605),"fuera de rango",IFERROR(LOOKUP($A332,'Tipos de cambio'!$A$6:$A$605,'Tipos de cambio'!$B$6:$B$605),"fuera de rango")))</f>
        <v/>
      </c>
      <c r="H332" s="32">
        <f>IF(OR($F332="",NOT(ISNUMBER($G332))),"",$F332*$G332)</f>
        <v/>
      </c>
      <c r="I332" s="33" t="n"/>
      <c r="J332" s="34">
        <f>IF($F332="","",IF($I332&lt;&gt;"",$I332,IF(COUNTIFS('Contabilidad'!$F$6:$F$405,$F332,'Contabilidad'!$A$6:$A$405,"&gt;="&amp;$A332-Instrucciones!$B$25,'Contabilidad'!$A$6:$A$405,"&lt;="&amp;$A332+Instrucciones!$B$25)=0,"Falta registrar",IF(COUNTIF($F$6:$F$405,$F332)&lt;=COUNTIF('Contabilidad'!$F$6:$F$405,$F332),"Conciliado","Revisar"))))</f>
        <v/>
      </c>
    </row>
    <row r="333">
      <c r="A333" s="35" t="n"/>
      <c r="B333" s="36" t="n"/>
      <c r="C333" s="36" t="n"/>
      <c r="D333" s="37" t="n"/>
      <c r="E333" s="37" t="n"/>
      <c r="F333" s="30">
        <f>IF(AND($D333="",$E333=""),"",$E333-$D333)</f>
        <v/>
      </c>
      <c r="G333" s="31">
        <f>IF($A333="","",IF($A333&lt;MIN('Tipos de cambio'!$A$6:$A$605),"fuera de rango",IFERROR(LOOKUP($A333,'Tipos de cambio'!$A$6:$A$605,'Tipos de cambio'!$B$6:$B$605),"fuera de rango")))</f>
        <v/>
      </c>
      <c r="H333" s="32">
        <f>IF(OR($F333="",NOT(ISNUMBER($G333))),"",$F333*$G333)</f>
        <v/>
      </c>
      <c r="I333" s="33" t="n"/>
      <c r="J333" s="34">
        <f>IF($F333="","",IF($I333&lt;&gt;"",$I333,IF(COUNTIFS('Contabilidad'!$F$6:$F$405,$F333,'Contabilidad'!$A$6:$A$405,"&gt;="&amp;$A333-Instrucciones!$B$25,'Contabilidad'!$A$6:$A$405,"&lt;="&amp;$A333+Instrucciones!$B$25)=0,"Falta registrar",IF(COUNTIF($F$6:$F$405,$F333)&lt;=COUNTIF('Contabilidad'!$F$6:$F$405,$F333),"Conciliado","Revisar"))))</f>
        <v/>
      </c>
    </row>
    <row r="334">
      <c r="A334" s="35" t="n"/>
      <c r="B334" s="36" t="n"/>
      <c r="C334" s="36" t="n"/>
      <c r="D334" s="37" t="n"/>
      <c r="E334" s="37" t="n"/>
      <c r="F334" s="30">
        <f>IF(AND($D334="",$E334=""),"",$E334-$D334)</f>
        <v/>
      </c>
      <c r="G334" s="31">
        <f>IF($A334="","",IF($A334&lt;MIN('Tipos de cambio'!$A$6:$A$605),"fuera de rango",IFERROR(LOOKUP($A334,'Tipos de cambio'!$A$6:$A$605,'Tipos de cambio'!$B$6:$B$605),"fuera de rango")))</f>
        <v/>
      </c>
      <c r="H334" s="32">
        <f>IF(OR($F334="",NOT(ISNUMBER($G334))),"",$F334*$G334)</f>
        <v/>
      </c>
      <c r="I334" s="33" t="n"/>
      <c r="J334" s="34">
        <f>IF($F334="","",IF($I334&lt;&gt;"",$I334,IF(COUNTIFS('Contabilidad'!$F$6:$F$405,$F334,'Contabilidad'!$A$6:$A$405,"&gt;="&amp;$A334-Instrucciones!$B$25,'Contabilidad'!$A$6:$A$405,"&lt;="&amp;$A334+Instrucciones!$B$25)=0,"Falta registrar",IF(COUNTIF($F$6:$F$405,$F334)&lt;=COUNTIF('Contabilidad'!$F$6:$F$405,$F334),"Conciliado","Revisar"))))</f>
        <v/>
      </c>
    </row>
    <row r="335">
      <c r="A335" s="35" t="n"/>
      <c r="B335" s="36" t="n"/>
      <c r="C335" s="36" t="n"/>
      <c r="D335" s="37" t="n"/>
      <c r="E335" s="37" t="n"/>
      <c r="F335" s="30">
        <f>IF(AND($D335="",$E335=""),"",$E335-$D335)</f>
        <v/>
      </c>
      <c r="G335" s="31">
        <f>IF($A335="","",IF($A335&lt;MIN('Tipos de cambio'!$A$6:$A$605),"fuera de rango",IFERROR(LOOKUP($A335,'Tipos de cambio'!$A$6:$A$605,'Tipos de cambio'!$B$6:$B$605),"fuera de rango")))</f>
        <v/>
      </c>
      <c r="H335" s="32">
        <f>IF(OR($F335="",NOT(ISNUMBER($G335))),"",$F335*$G335)</f>
        <v/>
      </c>
      <c r="I335" s="33" t="n"/>
      <c r="J335" s="34">
        <f>IF($F335="","",IF($I335&lt;&gt;"",$I335,IF(COUNTIFS('Contabilidad'!$F$6:$F$405,$F335,'Contabilidad'!$A$6:$A$405,"&gt;="&amp;$A335-Instrucciones!$B$25,'Contabilidad'!$A$6:$A$405,"&lt;="&amp;$A335+Instrucciones!$B$25)=0,"Falta registrar",IF(COUNTIF($F$6:$F$405,$F335)&lt;=COUNTIF('Contabilidad'!$F$6:$F$405,$F335),"Conciliado","Revisar"))))</f>
        <v/>
      </c>
    </row>
    <row r="336">
      <c r="A336" s="35" t="n"/>
      <c r="B336" s="36" t="n"/>
      <c r="C336" s="36" t="n"/>
      <c r="D336" s="37" t="n"/>
      <c r="E336" s="37" t="n"/>
      <c r="F336" s="30">
        <f>IF(AND($D336="",$E336=""),"",$E336-$D336)</f>
        <v/>
      </c>
      <c r="G336" s="31">
        <f>IF($A336="","",IF($A336&lt;MIN('Tipos de cambio'!$A$6:$A$605),"fuera de rango",IFERROR(LOOKUP($A336,'Tipos de cambio'!$A$6:$A$605,'Tipos de cambio'!$B$6:$B$605),"fuera de rango")))</f>
        <v/>
      </c>
      <c r="H336" s="32">
        <f>IF(OR($F336="",NOT(ISNUMBER($G336))),"",$F336*$G336)</f>
        <v/>
      </c>
      <c r="I336" s="33" t="n"/>
      <c r="J336" s="34">
        <f>IF($F336="","",IF($I336&lt;&gt;"",$I336,IF(COUNTIFS('Contabilidad'!$F$6:$F$405,$F336,'Contabilidad'!$A$6:$A$405,"&gt;="&amp;$A336-Instrucciones!$B$25,'Contabilidad'!$A$6:$A$405,"&lt;="&amp;$A336+Instrucciones!$B$25)=0,"Falta registrar",IF(COUNTIF($F$6:$F$405,$F336)&lt;=COUNTIF('Contabilidad'!$F$6:$F$405,$F336),"Conciliado","Revisar"))))</f>
        <v/>
      </c>
    </row>
    <row r="337">
      <c r="A337" s="35" t="n"/>
      <c r="B337" s="36" t="n"/>
      <c r="C337" s="36" t="n"/>
      <c r="D337" s="37" t="n"/>
      <c r="E337" s="37" t="n"/>
      <c r="F337" s="30">
        <f>IF(AND($D337="",$E337=""),"",$E337-$D337)</f>
        <v/>
      </c>
      <c r="G337" s="31">
        <f>IF($A337="","",IF($A337&lt;MIN('Tipos de cambio'!$A$6:$A$605),"fuera de rango",IFERROR(LOOKUP($A337,'Tipos de cambio'!$A$6:$A$605,'Tipos de cambio'!$B$6:$B$605),"fuera de rango")))</f>
        <v/>
      </c>
      <c r="H337" s="32">
        <f>IF(OR($F337="",NOT(ISNUMBER($G337))),"",$F337*$G337)</f>
        <v/>
      </c>
      <c r="I337" s="33" t="n"/>
      <c r="J337" s="34">
        <f>IF($F337="","",IF($I337&lt;&gt;"",$I337,IF(COUNTIFS('Contabilidad'!$F$6:$F$405,$F337,'Contabilidad'!$A$6:$A$405,"&gt;="&amp;$A337-Instrucciones!$B$25,'Contabilidad'!$A$6:$A$405,"&lt;="&amp;$A337+Instrucciones!$B$25)=0,"Falta registrar",IF(COUNTIF($F$6:$F$405,$F337)&lt;=COUNTIF('Contabilidad'!$F$6:$F$405,$F337),"Conciliado","Revisar"))))</f>
        <v/>
      </c>
    </row>
    <row r="338">
      <c r="A338" s="35" t="n"/>
      <c r="B338" s="36" t="n"/>
      <c r="C338" s="36" t="n"/>
      <c r="D338" s="37" t="n"/>
      <c r="E338" s="37" t="n"/>
      <c r="F338" s="30">
        <f>IF(AND($D338="",$E338=""),"",$E338-$D338)</f>
        <v/>
      </c>
      <c r="G338" s="31">
        <f>IF($A338="","",IF($A338&lt;MIN('Tipos de cambio'!$A$6:$A$605),"fuera de rango",IFERROR(LOOKUP($A338,'Tipos de cambio'!$A$6:$A$605,'Tipos de cambio'!$B$6:$B$605),"fuera de rango")))</f>
        <v/>
      </c>
      <c r="H338" s="32">
        <f>IF(OR($F338="",NOT(ISNUMBER($G338))),"",$F338*$G338)</f>
        <v/>
      </c>
      <c r="I338" s="33" t="n"/>
      <c r="J338" s="34">
        <f>IF($F338="","",IF($I338&lt;&gt;"",$I338,IF(COUNTIFS('Contabilidad'!$F$6:$F$405,$F338,'Contabilidad'!$A$6:$A$405,"&gt;="&amp;$A338-Instrucciones!$B$25,'Contabilidad'!$A$6:$A$405,"&lt;="&amp;$A338+Instrucciones!$B$25)=0,"Falta registrar",IF(COUNTIF($F$6:$F$405,$F338)&lt;=COUNTIF('Contabilidad'!$F$6:$F$405,$F338),"Conciliado","Revisar"))))</f>
        <v/>
      </c>
    </row>
    <row r="339">
      <c r="A339" s="35" t="n"/>
      <c r="B339" s="36" t="n"/>
      <c r="C339" s="36" t="n"/>
      <c r="D339" s="37" t="n"/>
      <c r="E339" s="37" t="n"/>
      <c r="F339" s="30">
        <f>IF(AND($D339="",$E339=""),"",$E339-$D339)</f>
        <v/>
      </c>
      <c r="G339" s="31">
        <f>IF($A339="","",IF($A339&lt;MIN('Tipos de cambio'!$A$6:$A$605),"fuera de rango",IFERROR(LOOKUP($A339,'Tipos de cambio'!$A$6:$A$605,'Tipos de cambio'!$B$6:$B$605),"fuera de rango")))</f>
        <v/>
      </c>
      <c r="H339" s="32">
        <f>IF(OR($F339="",NOT(ISNUMBER($G339))),"",$F339*$G339)</f>
        <v/>
      </c>
      <c r="I339" s="33" t="n"/>
      <c r="J339" s="34">
        <f>IF($F339="","",IF($I339&lt;&gt;"",$I339,IF(COUNTIFS('Contabilidad'!$F$6:$F$405,$F339,'Contabilidad'!$A$6:$A$405,"&gt;="&amp;$A339-Instrucciones!$B$25,'Contabilidad'!$A$6:$A$405,"&lt;="&amp;$A339+Instrucciones!$B$25)=0,"Falta registrar",IF(COUNTIF($F$6:$F$405,$F339)&lt;=COUNTIF('Contabilidad'!$F$6:$F$405,$F339),"Conciliado","Revisar"))))</f>
        <v/>
      </c>
    </row>
    <row r="340">
      <c r="A340" s="35" t="n"/>
      <c r="B340" s="36" t="n"/>
      <c r="C340" s="36" t="n"/>
      <c r="D340" s="37" t="n"/>
      <c r="E340" s="37" t="n"/>
      <c r="F340" s="30">
        <f>IF(AND($D340="",$E340=""),"",$E340-$D340)</f>
        <v/>
      </c>
      <c r="G340" s="31">
        <f>IF($A340="","",IF($A340&lt;MIN('Tipos de cambio'!$A$6:$A$605),"fuera de rango",IFERROR(LOOKUP($A340,'Tipos de cambio'!$A$6:$A$605,'Tipos de cambio'!$B$6:$B$605),"fuera de rango")))</f>
        <v/>
      </c>
      <c r="H340" s="32">
        <f>IF(OR($F340="",NOT(ISNUMBER($G340))),"",$F340*$G340)</f>
        <v/>
      </c>
      <c r="I340" s="33" t="n"/>
      <c r="J340" s="34">
        <f>IF($F340="","",IF($I340&lt;&gt;"",$I340,IF(COUNTIFS('Contabilidad'!$F$6:$F$405,$F340,'Contabilidad'!$A$6:$A$405,"&gt;="&amp;$A340-Instrucciones!$B$25,'Contabilidad'!$A$6:$A$405,"&lt;="&amp;$A340+Instrucciones!$B$25)=0,"Falta registrar",IF(COUNTIF($F$6:$F$405,$F340)&lt;=COUNTIF('Contabilidad'!$F$6:$F$405,$F340),"Conciliado","Revisar"))))</f>
        <v/>
      </c>
    </row>
    <row r="341">
      <c r="A341" s="35" t="n"/>
      <c r="B341" s="36" t="n"/>
      <c r="C341" s="36" t="n"/>
      <c r="D341" s="37" t="n"/>
      <c r="E341" s="37" t="n"/>
      <c r="F341" s="30">
        <f>IF(AND($D341="",$E341=""),"",$E341-$D341)</f>
        <v/>
      </c>
      <c r="G341" s="31">
        <f>IF($A341="","",IF($A341&lt;MIN('Tipos de cambio'!$A$6:$A$605),"fuera de rango",IFERROR(LOOKUP($A341,'Tipos de cambio'!$A$6:$A$605,'Tipos de cambio'!$B$6:$B$605),"fuera de rango")))</f>
        <v/>
      </c>
      <c r="H341" s="32">
        <f>IF(OR($F341="",NOT(ISNUMBER($G341))),"",$F341*$G341)</f>
        <v/>
      </c>
      <c r="I341" s="33" t="n"/>
      <c r="J341" s="34">
        <f>IF($F341="","",IF($I341&lt;&gt;"",$I341,IF(COUNTIFS('Contabilidad'!$F$6:$F$405,$F341,'Contabilidad'!$A$6:$A$405,"&gt;="&amp;$A341-Instrucciones!$B$25,'Contabilidad'!$A$6:$A$405,"&lt;="&amp;$A341+Instrucciones!$B$25)=0,"Falta registrar",IF(COUNTIF($F$6:$F$405,$F341)&lt;=COUNTIF('Contabilidad'!$F$6:$F$405,$F341),"Conciliado","Revisar"))))</f>
        <v/>
      </c>
    </row>
    <row r="342">
      <c r="A342" s="35" t="n"/>
      <c r="B342" s="36" t="n"/>
      <c r="C342" s="36" t="n"/>
      <c r="D342" s="37" t="n"/>
      <c r="E342" s="37" t="n"/>
      <c r="F342" s="30">
        <f>IF(AND($D342="",$E342=""),"",$E342-$D342)</f>
        <v/>
      </c>
      <c r="G342" s="31">
        <f>IF($A342="","",IF($A342&lt;MIN('Tipos de cambio'!$A$6:$A$605),"fuera de rango",IFERROR(LOOKUP($A342,'Tipos de cambio'!$A$6:$A$605,'Tipos de cambio'!$B$6:$B$605),"fuera de rango")))</f>
        <v/>
      </c>
      <c r="H342" s="32">
        <f>IF(OR($F342="",NOT(ISNUMBER($G342))),"",$F342*$G342)</f>
        <v/>
      </c>
      <c r="I342" s="33" t="n"/>
      <c r="J342" s="34">
        <f>IF($F342="","",IF($I342&lt;&gt;"",$I342,IF(COUNTIFS('Contabilidad'!$F$6:$F$405,$F342,'Contabilidad'!$A$6:$A$405,"&gt;="&amp;$A342-Instrucciones!$B$25,'Contabilidad'!$A$6:$A$405,"&lt;="&amp;$A342+Instrucciones!$B$25)=0,"Falta registrar",IF(COUNTIF($F$6:$F$405,$F342)&lt;=COUNTIF('Contabilidad'!$F$6:$F$405,$F342),"Conciliado","Revisar"))))</f>
        <v/>
      </c>
    </row>
    <row r="343">
      <c r="A343" s="35" t="n"/>
      <c r="B343" s="36" t="n"/>
      <c r="C343" s="36" t="n"/>
      <c r="D343" s="37" t="n"/>
      <c r="E343" s="37" t="n"/>
      <c r="F343" s="30">
        <f>IF(AND($D343="",$E343=""),"",$E343-$D343)</f>
        <v/>
      </c>
      <c r="G343" s="31">
        <f>IF($A343="","",IF($A343&lt;MIN('Tipos de cambio'!$A$6:$A$605),"fuera de rango",IFERROR(LOOKUP($A343,'Tipos de cambio'!$A$6:$A$605,'Tipos de cambio'!$B$6:$B$605),"fuera de rango")))</f>
        <v/>
      </c>
      <c r="H343" s="32">
        <f>IF(OR($F343="",NOT(ISNUMBER($G343))),"",$F343*$G343)</f>
        <v/>
      </c>
      <c r="I343" s="33" t="n"/>
      <c r="J343" s="34">
        <f>IF($F343="","",IF($I343&lt;&gt;"",$I343,IF(COUNTIFS('Contabilidad'!$F$6:$F$405,$F343,'Contabilidad'!$A$6:$A$405,"&gt;="&amp;$A343-Instrucciones!$B$25,'Contabilidad'!$A$6:$A$405,"&lt;="&amp;$A343+Instrucciones!$B$25)=0,"Falta registrar",IF(COUNTIF($F$6:$F$405,$F343)&lt;=COUNTIF('Contabilidad'!$F$6:$F$405,$F343),"Conciliado","Revisar"))))</f>
        <v/>
      </c>
    </row>
    <row r="344">
      <c r="A344" s="35" t="n"/>
      <c r="B344" s="36" t="n"/>
      <c r="C344" s="36" t="n"/>
      <c r="D344" s="37" t="n"/>
      <c r="E344" s="37" t="n"/>
      <c r="F344" s="30">
        <f>IF(AND($D344="",$E344=""),"",$E344-$D344)</f>
        <v/>
      </c>
      <c r="G344" s="31">
        <f>IF($A344="","",IF($A344&lt;MIN('Tipos de cambio'!$A$6:$A$605),"fuera de rango",IFERROR(LOOKUP($A344,'Tipos de cambio'!$A$6:$A$605,'Tipos de cambio'!$B$6:$B$605),"fuera de rango")))</f>
        <v/>
      </c>
      <c r="H344" s="32">
        <f>IF(OR($F344="",NOT(ISNUMBER($G344))),"",$F344*$G344)</f>
        <v/>
      </c>
      <c r="I344" s="33" t="n"/>
      <c r="J344" s="34">
        <f>IF($F344="","",IF($I344&lt;&gt;"",$I344,IF(COUNTIFS('Contabilidad'!$F$6:$F$405,$F344,'Contabilidad'!$A$6:$A$405,"&gt;="&amp;$A344-Instrucciones!$B$25,'Contabilidad'!$A$6:$A$405,"&lt;="&amp;$A344+Instrucciones!$B$25)=0,"Falta registrar",IF(COUNTIF($F$6:$F$405,$F344)&lt;=COUNTIF('Contabilidad'!$F$6:$F$405,$F344),"Conciliado","Revisar"))))</f>
        <v/>
      </c>
    </row>
    <row r="345">
      <c r="A345" s="35" t="n"/>
      <c r="B345" s="36" t="n"/>
      <c r="C345" s="36" t="n"/>
      <c r="D345" s="37" t="n"/>
      <c r="E345" s="37" t="n"/>
      <c r="F345" s="30">
        <f>IF(AND($D345="",$E345=""),"",$E345-$D345)</f>
        <v/>
      </c>
      <c r="G345" s="31">
        <f>IF($A345="","",IF($A345&lt;MIN('Tipos de cambio'!$A$6:$A$605),"fuera de rango",IFERROR(LOOKUP($A345,'Tipos de cambio'!$A$6:$A$605,'Tipos de cambio'!$B$6:$B$605),"fuera de rango")))</f>
        <v/>
      </c>
      <c r="H345" s="32">
        <f>IF(OR($F345="",NOT(ISNUMBER($G345))),"",$F345*$G345)</f>
        <v/>
      </c>
      <c r="I345" s="33" t="n"/>
      <c r="J345" s="34">
        <f>IF($F345="","",IF($I345&lt;&gt;"",$I345,IF(COUNTIFS('Contabilidad'!$F$6:$F$405,$F345,'Contabilidad'!$A$6:$A$405,"&gt;="&amp;$A345-Instrucciones!$B$25,'Contabilidad'!$A$6:$A$405,"&lt;="&amp;$A345+Instrucciones!$B$25)=0,"Falta registrar",IF(COUNTIF($F$6:$F$405,$F345)&lt;=COUNTIF('Contabilidad'!$F$6:$F$405,$F345),"Conciliado","Revisar"))))</f>
        <v/>
      </c>
    </row>
    <row r="346">
      <c r="A346" s="35" t="n"/>
      <c r="B346" s="36" t="n"/>
      <c r="C346" s="36" t="n"/>
      <c r="D346" s="37" t="n"/>
      <c r="E346" s="37" t="n"/>
      <c r="F346" s="30">
        <f>IF(AND($D346="",$E346=""),"",$E346-$D346)</f>
        <v/>
      </c>
      <c r="G346" s="31">
        <f>IF($A346="","",IF($A346&lt;MIN('Tipos de cambio'!$A$6:$A$605),"fuera de rango",IFERROR(LOOKUP($A346,'Tipos de cambio'!$A$6:$A$605,'Tipos de cambio'!$B$6:$B$605),"fuera de rango")))</f>
        <v/>
      </c>
      <c r="H346" s="32">
        <f>IF(OR($F346="",NOT(ISNUMBER($G346))),"",$F346*$G346)</f>
        <v/>
      </c>
      <c r="I346" s="33" t="n"/>
      <c r="J346" s="34">
        <f>IF($F346="","",IF($I346&lt;&gt;"",$I346,IF(COUNTIFS('Contabilidad'!$F$6:$F$405,$F346,'Contabilidad'!$A$6:$A$405,"&gt;="&amp;$A346-Instrucciones!$B$25,'Contabilidad'!$A$6:$A$405,"&lt;="&amp;$A346+Instrucciones!$B$25)=0,"Falta registrar",IF(COUNTIF($F$6:$F$405,$F346)&lt;=COUNTIF('Contabilidad'!$F$6:$F$405,$F346),"Conciliado","Revisar"))))</f>
        <v/>
      </c>
    </row>
    <row r="347">
      <c r="A347" s="35" t="n"/>
      <c r="B347" s="36" t="n"/>
      <c r="C347" s="36" t="n"/>
      <c r="D347" s="37" t="n"/>
      <c r="E347" s="37" t="n"/>
      <c r="F347" s="30">
        <f>IF(AND($D347="",$E347=""),"",$E347-$D347)</f>
        <v/>
      </c>
      <c r="G347" s="31">
        <f>IF($A347="","",IF($A347&lt;MIN('Tipos de cambio'!$A$6:$A$605),"fuera de rango",IFERROR(LOOKUP($A347,'Tipos de cambio'!$A$6:$A$605,'Tipos de cambio'!$B$6:$B$605),"fuera de rango")))</f>
        <v/>
      </c>
      <c r="H347" s="32">
        <f>IF(OR($F347="",NOT(ISNUMBER($G347))),"",$F347*$G347)</f>
        <v/>
      </c>
      <c r="I347" s="33" t="n"/>
      <c r="J347" s="34">
        <f>IF($F347="","",IF($I347&lt;&gt;"",$I347,IF(COUNTIFS('Contabilidad'!$F$6:$F$405,$F347,'Contabilidad'!$A$6:$A$405,"&gt;="&amp;$A347-Instrucciones!$B$25,'Contabilidad'!$A$6:$A$405,"&lt;="&amp;$A347+Instrucciones!$B$25)=0,"Falta registrar",IF(COUNTIF($F$6:$F$405,$F347)&lt;=COUNTIF('Contabilidad'!$F$6:$F$405,$F347),"Conciliado","Revisar"))))</f>
        <v/>
      </c>
    </row>
    <row r="348">
      <c r="A348" s="35" t="n"/>
      <c r="B348" s="36" t="n"/>
      <c r="C348" s="36" t="n"/>
      <c r="D348" s="37" t="n"/>
      <c r="E348" s="37" t="n"/>
      <c r="F348" s="30">
        <f>IF(AND($D348="",$E348=""),"",$E348-$D348)</f>
        <v/>
      </c>
      <c r="G348" s="31">
        <f>IF($A348="","",IF($A348&lt;MIN('Tipos de cambio'!$A$6:$A$605),"fuera de rango",IFERROR(LOOKUP($A348,'Tipos de cambio'!$A$6:$A$605,'Tipos de cambio'!$B$6:$B$605),"fuera de rango")))</f>
        <v/>
      </c>
      <c r="H348" s="32">
        <f>IF(OR($F348="",NOT(ISNUMBER($G348))),"",$F348*$G348)</f>
        <v/>
      </c>
      <c r="I348" s="33" t="n"/>
      <c r="J348" s="34">
        <f>IF($F348="","",IF($I348&lt;&gt;"",$I348,IF(COUNTIFS('Contabilidad'!$F$6:$F$405,$F348,'Contabilidad'!$A$6:$A$405,"&gt;="&amp;$A348-Instrucciones!$B$25,'Contabilidad'!$A$6:$A$405,"&lt;="&amp;$A348+Instrucciones!$B$25)=0,"Falta registrar",IF(COUNTIF($F$6:$F$405,$F348)&lt;=COUNTIF('Contabilidad'!$F$6:$F$405,$F348),"Conciliado","Revisar"))))</f>
        <v/>
      </c>
    </row>
    <row r="349">
      <c r="A349" s="35" t="n"/>
      <c r="B349" s="36" t="n"/>
      <c r="C349" s="36" t="n"/>
      <c r="D349" s="37" t="n"/>
      <c r="E349" s="37" t="n"/>
      <c r="F349" s="30">
        <f>IF(AND($D349="",$E349=""),"",$E349-$D349)</f>
        <v/>
      </c>
      <c r="G349" s="31">
        <f>IF($A349="","",IF($A349&lt;MIN('Tipos de cambio'!$A$6:$A$605),"fuera de rango",IFERROR(LOOKUP($A349,'Tipos de cambio'!$A$6:$A$605,'Tipos de cambio'!$B$6:$B$605),"fuera de rango")))</f>
        <v/>
      </c>
      <c r="H349" s="32">
        <f>IF(OR($F349="",NOT(ISNUMBER($G349))),"",$F349*$G349)</f>
        <v/>
      </c>
      <c r="I349" s="33" t="n"/>
      <c r="J349" s="34">
        <f>IF($F349="","",IF($I349&lt;&gt;"",$I349,IF(COUNTIFS('Contabilidad'!$F$6:$F$405,$F349,'Contabilidad'!$A$6:$A$405,"&gt;="&amp;$A349-Instrucciones!$B$25,'Contabilidad'!$A$6:$A$405,"&lt;="&amp;$A349+Instrucciones!$B$25)=0,"Falta registrar",IF(COUNTIF($F$6:$F$405,$F349)&lt;=COUNTIF('Contabilidad'!$F$6:$F$405,$F349),"Conciliado","Revisar"))))</f>
        <v/>
      </c>
    </row>
    <row r="350">
      <c r="A350" s="35" t="n"/>
      <c r="B350" s="36" t="n"/>
      <c r="C350" s="36" t="n"/>
      <c r="D350" s="37" t="n"/>
      <c r="E350" s="37" t="n"/>
      <c r="F350" s="30">
        <f>IF(AND($D350="",$E350=""),"",$E350-$D350)</f>
        <v/>
      </c>
      <c r="G350" s="31">
        <f>IF($A350="","",IF($A350&lt;MIN('Tipos de cambio'!$A$6:$A$605),"fuera de rango",IFERROR(LOOKUP($A350,'Tipos de cambio'!$A$6:$A$605,'Tipos de cambio'!$B$6:$B$605),"fuera de rango")))</f>
        <v/>
      </c>
      <c r="H350" s="32">
        <f>IF(OR($F350="",NOT(ISNUMBER($G350))),"",$F350*$G350)</f>
        <v/>
      </c>
      <c r="I350" s="33" t="n"/>
      <c r="J350" s="34">
        <f>IF($F350="","",IF($I350&lt;&gt;"",$I350,IF(COUNTIFS('Contabilidad'!$F$6:$F$405,$F350,'Contabilidad'!$A$6:$A$405,"&gt;="&amp;$A350-Instrucciones!$B$25,'Contabilidad'!$A$6:$A$405,"&lt;="&amp;$A350+Instrucciones!$B$25)=0,"Falta registrar",IF(COUNTIF($F$6:$F$405,$F350)&lt;=COUNTIF('Contabilidad'!$F$6:$F$405,$F350),"Conciliado","Revisar"))))</f>
        <v/>
      </c>
    </row>
    <row r="351">
      <c r="A351" s="35" t="n"/>
      <c r="B351" s="36" t="n"/>
      <c r="C351" s="36" t="n"/>
      <c r="D351" s="37" t="n"/>
      <c r="E351" s="37" t="n"/>
      <c r="F351" s="30">
        <f>IF(AND($D351="",$E351=""),"",$E351-$D351)</f>
        <v/>
      </c>
      <c r="G351" s="31">
        <f>IF($A351="","",IF($A351&lt;MIN('Tipos de cambio'!$A$6:$A$605),"fuera de rango",IFERROR(LOOKUP($A351,'Tipos de cambio'!$A$6:$A$605,'Tipos de cambio'!$B$6:$B$605),"fuera de rango")))</f>
        <v/>
      </c>
      <c r="H351" s="32">
        <f>IF(OR($F351="",NOT(ISNUMBER($G351))),"",$F351*$G351)</f>
        <v/>
      </c>
      <c r="I351" s="33" t="n"/>
      <c r="J351" s="34">
        <f>IF($F351="","",IF($I351&lt;&gt;"",$I351,IF(COUNTIFS('Contabilidad'!$F$6:$F$405,$F351,'Contabilidad'!$A$6:$A$405,"&gt;="&amp;$A351-Instrucciones!$B$25,'Contabilidad'!$A$6:$A$405,"&lt;="&amp;$A351+Instrucciones!$B$25)=0,"Falta registrar",IF(COUNTIF($F$6:$F$405,$F351)&lt;=COUNTIF('Contabilidad'!$F$6:$F$405,$F351),"Conciliado","Revisar"))))</f>
        <v/>
      </c>
    </row>
    <row r="352">
      <c r="A352" s="35" t="n"/>
      <c r="B352" s="36" t="n"/>
      <c r="C352" s="36" t="n"/>
      <c r="D352" s="37" t="n"/>
      <c r="E352" s="37" t="n"/>
      <c r="F352" s="30">
        <f>IF(AND($D352="",$E352=""),"",$E352-$D352)</f>
        <v/>
      </c>
      <c r="G352" s="31">
        <f>IF($A352="","",IF($A352&lt;MIN('Tipos de cambio'!$A$6:$A$605),"fuera de rango",IFERROR(LOOKUP($A352,'Tipos de cambio'!$A$6:$A$605,'Tipos de cambio'!$B$6:$B$605),"fuera de rango")))</f>
        <v/>
      </c>
      <c r="H352" s="32">
        <f>IF(OR($F352="",NOT(ISNUMBER($G352))),"",$F352*$G352)</f>
        <v/>
      </c>
      <c r="I352" s="33" t="n"/>
      <c r="J352" s="34">
        <f>IF($F352="","",IF($I352&lt;&gt;"",$I352,IF(COUNTIFS('Contabilidad'!$F$6:$F$405,$F352,'Contabilidad'!$A$6:$A$405,"&gt;="&amp;$A352-Instrucciones!$B$25,'Contabilidad'!$A$6:$A$405,"&lt;="&amp;$A352+Instrucciones!$B$25)=0,"Falta registrar",IF(COUNTIF($F$6:$F$405,$F352)&lt;=COUNTIF('Contabilidad'!$F$6:$F$405,$F352),"Conciliado","Revisar"))))</f>
        <v/>
      </c>
    </row>
    <row r="353">
      <c r="A353" s="35" t="n"/>
      <c r="B353" s="36" t="n"/>
      <c r="C353" s="36" t="n"/>
      <c r="D353" s="37" t="n"/>
      <c r="E353" s="37" t="n"/>
      <c r="F353" s="30">
        <f>IF(AND($D353="",$E353=""),"",$E353-$D353)</f>
        <v/>
      </c>
      <c r="G353" s="31">
        <f>IF($A353="","",IF($A353&lt;MIN('Tipos de cambio'!$A$6:$A$605),"fuera de rango",IFERROR(LOOKUP($A353,'Tipos de cambio'!$A$6:$A$605,'Tipos de cambio'!$B$6:$B$605),"fuera de rango")))</f>
        <v/>
      </c>
      <c r="H353" s="32">
        <f>IF(OR($F353="",NOT(ISNUMBER($G353))),"",$F353*$G353)</f>
        <v/>
      </c>
      <c r="I353" s="33" t="n"/>
      <c r="J353" s="34">
        <f>IF($F353="","",IF($I353&lt;&gt;"",$I353,IF(COUNTIFS('Contabilidad'!$F$6:$F$405,$F353,'Contabilidad'!$A$6:$A$405,"&gt;="&amp;$A353-Instrucciones!$B$25,'Contabilidad'!$A$6:$A$405,"&lt;="&amp;$A353+Instrucciones!$B$25)=0,"Falta registrar",IF(COUNTIF($F$6:$F$405,$F353)&lt;=COUNTIF('Contabilidad'!$F$6:$F$405,$F353),"Conciliado","Revisar"))))</f>
        <v/>
      </c>
    </row>
    <row r="354">
      <c r="A354" s="35" t="n"/>
      <c r="B354" s="36" t="n"/>
      <c r="C354" s="36" t="n"/>
      <c r="D354" s="37" t="n"/>
      <c r="E354" s="37" t="n"/>
      <c r="F354" s="30">
        <f>IF(AND($D354="",$E354=""),"",$E354-$D354)</f>
        <v/>
      </c>
      <c r="G354" s="31">
        <f>IF($A354="","",IF($A354&lt;MIN('Tipos de cambio'!$A$6:$A$605),"fuera de rango",IFERROR(LOOKUP($A354,'Tipos de cambio'!$A$6:$A$605,'Tipos de cambio'!$B$6:$B$605),"fuera de rango")))</f>
        <v/>
      </c>
      <c r="H354" s="32">
        <f>IF(OR($F354="",NOT(ISNUMBER($G354))),"",$F354*$G354)</f>
        <v/>
      </c>
      <c r="I354" s="33" t="n"/>
      <c r="J354" s="34">
        <f>IF($F354="","",IF($I354&lt;&gt;"",$I354,IF(COUNTIFS('Contabilidad'!$F$6:$F$405,$F354,'Contabilidad'!$A$6:$A$405,"&gt;="&amp;$A354-Instrucciones!$B$25,'Contabilidad'!$A$6:$A$405,"&lt;="&amp;$A354+Instrucciones!$B$25)=0,"Falta registrar",IF(COUNTIF($F$6:$F$405,$F354)&lt;=COUNTIF('Contabilidad'!$F$6:$F$405,$F354),"Conciliado","Revisar"))))</f>
        <v/>
      </c>
    </row>
    <row r="355">
      <c r="A355" s="35" t="n"/>
      <c r="B355" s="36" t="n"/>
      <c r="C355" s="36" t="n"/>
      <c r="D355" s="37" t="n"/>
      <c r="E355" s="37" t="n"/>
      <c r="F355" s="30">
        <f>IF(AND($D355="",$E355=""),"",$E355-$D355)</f>
        <v/>
      </c>
      <c r="G355" s="31">
        <f>IF($A355="","",IF($A355&lt;MIN('Tipos de cambio'!$A$6:$A$605),"fuera de rango",IFERROR(LOOKUP($A355,'Tipos de cambio'!$A$6:$A$605,'Tipos de cambio'!$B$6:$B$605),"fuera de rango")))</f>
        <v/>
      </c>
      <c r="H355" s="32">
        <f>IF(OR($F355="",NOT(ISNUMBER($G355))),"",$F355*$G355)</f>
        <v/>
      </c>
      <c r="I355" s="33" t="n"/>
      <c r="J355" s="34">
        <f>IF($F355="","",IF($I355&lt;&gt;"",$I355,IF(COUNTIFS('Contabilidad'!$F$6:$F$405,$F355,'Contabilidad'!$A$6:$A$405,"&gt;="&amp;$A355-Instrucciones!$B$25,'Contabilidad'!$A$6:$A$405,"&lt;="&amp;$A355+Instrucciones!$B$25)=0,"Falta registrar",IF(COUNTIF($F$6:$F$405,$F355)&lt;=COUNTIF('Contabilidad'!$F$6:$F$405,$F355),"Conciliado","Revisar"))))</f>
        <v/>
      </c>
    </row>
    <row r="356">
      <c r="A356" s="35" t="n"/>
      <c r="B356" s="36" t="n"/>
      <c r="C356" s="36" t="n"/>
      <c r="D356" s="37" t="n"/>
      <c r="E356" s="37" t="n"/>
      <c r="F356" s="30">
        <f>IF(AND($D356="",$E356=""),"",$E356-$D356)</f>
        <v/>
      </c>
      <c r="G356" s="31">
        <f>IF($A356="","",IF($A356&lt;MIN('Tipos de cambio'!$A$6:$A$605),"fuera de rango",IFERROR(LOOKUP($A356,'Tipos de cambio'!$A$6:$A$605,'Tipos de cambio'!$B$6:$B$605),"fuera de rango")))</f>
        <v/>
      </c>
      <c r="H356" s="32">
        <f>IF(OR($F356="",NOT(ISNUMBER($G356))),"",$F356*$G356)</f>
        <v/>
      </c>
      <c r="I356" s="33" t="n"/>
      <c r="J356" s="34">
        <f>IF($F356="","",IF($I356&lt;&gt;"",$I356,IF(COUNTIFS('Contabilidad'!$F$6:$F$405,$F356,'Contabilidad'!$A$6:$A$405,"&gt;="&amp;$A356-Instrucciones!$B$25,'Contabilidad'!$A$6:$A$405,"&lt;="&amp;$A356+Instrucciones!$B$25)=0,"Falta registrar",IF(COUNTIF($F$6:$F$405,$F356)&lt;=COUNTIF('Contabilidad'!$F$6:$F$405,$F356),"Conciliado","Revisar"))))</f>
        <v/>
      </c>
    </row>
    <row r="357">
      <c r="A357" s="35" t="n"/>
      <c r="B357" s="36" t="n"/>
      <c r="C357" s="36" t="n"/>
      <c r="D357" s="37" t="n"/>
      <c r="E357" s="37" t="n"/>
      <c r="F357" s="30">
        <f>IF(AND($D357="",$E357=""),"",$E357-$D357)</f>
        <v/>
      </c>
      <c r="G357" s="31">
        <f>IF($A357="","",IF($A357&lt;MIN('Tipos de cambio'!$A$6:$A$605),"fuera de rango",IFERROR(LOOKUP($A357,'Tipos de cambio'!$A$6:$A$605,'Tipos de cambio'!$B$6:$B$605),"fuera de rango")))</f>
        <v/>
      </c>
      <c r="H357" s="32">
        <f>IF(OR($F357="",NOT(ISNUMBER($G357))),"",$F357*$G357)</f>
        <v/>
      </c>
      <c r="I357" s="33" t="n"/>
      <c r="J357" s="34">
        <f>IF($F357="","",IF($I357&lt;&gt;"",$I357,IF(COUNTIFS('Contabilidad'!$F$6:$F$405,$F357,'Contabilidad'!$A$6:$A$405,"&gt;="&amp;$A357-Instrucciones!$B$25,'Contabilidad'!$A$6:$A$405,"&lt;="&amp;$A357+Instrucciones!$B$25)=0,"Falta registrar",IF(COUNTIF($F$6:$F$405,$F357)&lt;=COUNTIF('Contabilidad'!$F$6:$F$405,$F357),"Conciliado","Revisar"))))</f>
        <v/>
      </c>
    </row>
    <row r="358">
      <c r="A358" s="35" t="n"/>
      <c r="B358" s="36" t="n"/>
      <c r="C358" s="36" t="n"/>
      <c r="D358" s="37" t="n"/>
      <c r="E358" s="37" t="n"/>
      <c r="F358" s="30">
        <f>IF(AND($D358="",$E358=""),"",$E358-$D358)</f>
        <v/>
      </c>
      <c r="G358" s="31">
        <f>IF($A358="","",IF($A358&lt;MIN('Tipos de cambio'!$A$6:$A$605),"fuera de rango",IFERROR(LOOKUP($A358,'Tipos de cambio'!$A$6:$A$605,'Tipos de cambio'!$B$6:$B$605),"fuera de rango")))</f>
        <v/>
      </c>
      <c r="H358" s="32">
        <f>IF(OR($F358="",NOT(ISNUMBER($G358))),"",$F358*$G358)</f>
        <v/>
      </c>
      <c r="I358" s="33" t="n"/>
      <c r="J358" s="34">
        <f>IF($F358="","",IF($I358&lt;&gt;"",$I358,IF(COUNTIFS('Contabilidad'!$F$6:$F$405,$F358,'Contabilidad'!$A$6:$A$405,"&gt;="&amp;$A358-Instrucciones!$B$25,'Contabilidad'!$A$6:$A$405,"&lt;="&amp;$A358+Instrucciones!$B$25)=0,"Falta registrar",IF(COUNTIF($F$6:$F$405,$F358)&lt;=COUNTIF('Contabilidad'!$F$6:$F$405,$F358),"Conciliado","Revisar"))))</f>
        <v/>
      </c>
    </row>
    <row r="359">
      <c r="A359" s="35" t="n"/>
      <c r="B359" s="36" t="n"/>
      <c r="C359" s="36" t="n"/>
      <c r="D359" s="37" t="n"/>
      <c r="E359" s="37" t="n"/>
      <c r="F359" s="30">
        <f>IF(AND($D359="",$E359=""),"",$E359-$D359)</f>
        <v/>
      </c>
      <c r="G359" s="31">
        <f>IF($A359="","",IF($A359&lt;MIN('Tipos de cambio'!$A$6:$A$605),"fuera de rango",IFERROR(LOOKUP($A359,'Tipos de cambio'!$A$6:$A$605,'Tipos de cambio'!$B$6:$B$605),"fuera de rango")))</f>
        <v/>
      </c>
      <c r="H359" s="32">
        <f>IF(OR($F359="",NOT(ISNUMBER($G359))),"",$F359*$G359)</f>
        <v/>
      </c>
      <c r="I359" s="33" t="n"/>
      <c r="J359" s="34">
        <f>IF($F359="","",IF($I359&lt;&gt;"",$I359,IF(COUNTIFS('Contabilidad'!$F$6:$F$405,$F359,'Contabilidad'!$A$6:$A$405,"&gt;="&amp;$A359-Instrucciones!$B$25,'Contabilidad'!$A$6:$A$405,"&lt;="&amp;$A359+Instrucciones!$B$25)=0,"Falta registrar",IF(COUNTIF($F$6:$F$405,$F359)&lt;=COUNTIF('Contabilidad'!$F$6:$F$405,$F359),"Conciliado","Revisar"))))</f>
        <v/>
      </c>
    </row>
    <row r="360">
      <c r="A360" s="35" t="n"/>
      <c r="B360" s="36" t="n"/>
      <c r="C360" s="36" t="n"/>
      <c r="D360" s="37" t="n"/>
      <c r="E360" s="37" t="n"/>
      <c r="F360" s="30">
        <f>IF(AND($D360="",$E360=""),"",$E360-$D360)</f>
        <v/>
      </c>
      <c r="G360" s="31">
        <f>IF($A360="","",IF($A360&lt;MIN('Tipos de cambio'!$A$6:$A$605),"fuera de rango",IFERROR(LOOKUP($A360,'Tipos de cambio'!$A$6:$A$605,'Tipos de cambio'!$B$6:$B$605),"fuera de rango")))</f>
        <v/>
      </c>
      <c r="H360" s="32">
        <f>IF(OR($F360="",NOT(ISNUMBER($G360))),"",$F360*$G360)</f>
        <v/>
      </c>
      <c r="I360" s="33" t="n"/>
      <c r="J360" s="34">
        <f>IF($F360="","",IF($I360&lt;&gt;"",$I360,IF(COUNTIFS('Contabilidad'!$F$6:$F$405,$F360,'Contabilidad'!$A$6:$A$405,"&gt;="&amp;$A360-Instrucciones!$B$25,'Contabilidad'!$A$6:$A$405,"&lt;="&amp;$A360+Instrucciones!$B$25)=0,"Falta registrar",IF(COUNTIF($F$6:$F$405,$F360)&lt;=COUNTIF('Contabilidad'!$F$6:$F$405,$F360),"Conciliado","Revisar"))))</f>
        <v/>
      </c>
    </row>
    <row r="361">
      <c r="A361" s="35" t="n"/>
      <c r="B361" s="36" t="n"/>
      <c r="C361" s="36" t="n"/>
      <c r="D361" s="37" t="n"/>
      <c r="E361" s="37" t="n"/>
      <c r="F361" s="30">
        <f>IF(AND($D361="",$E361=""),"",$E361-$D361)</f>
        <v/>
      </c>
      <c r="G361" s="31">
        <f>IF($A361="","",IF($A361&lt;MIN('Tipos de cambio'!$A$6:$A$605),"fuera de rango",IFERROR(LOOKUP($A361,'Tipos de cambio'!$A$6:$A$605,'Tipos de cambio'!$B$6:$B$605),"fuera de rango")))</f>
        <v/>
      </c>
      <c r="H361" s="32">
        <f>IF(OR($F361="",NOT(ISNUMBER($G361))),"",$F361*$G361)</f>
        <v/>
      </c>
      <c r="I361" s="33" t="n"/>
      <c r="J361" s="34">
        <f>IF($F361="","",IF($I361&lt;&gt;"",$I361,IF(COUNTIFS('Contabilidad'!$F$6:$F$405,$F361,'Contabilidad'!$A$6:$A$405,"&gt;="&amp;$A361-Instrucciones!$B$25,'Contabilidad'!$A$6:$A$405,"&lt;="&amp;$A361+Instrucciones!$B$25)=0,"Falta registrar",IF(COUNTIF($F$6:$F$405,$F361)&lt;=COUNTIF('Contabilidad'!$F$6:$F$405,$F361),"Conciliado","Revisar"))))</f>
        <v/>
      </c>
    </row>
    <row r="362">
      <c r="A362" s="35" t="n"/>
      <c r="B362" s="36" t="n"/>
      <c r="C362" s="36" t="n"/>
      <c r="D362" s="37" t="n"/>
      <c r="E362" s="37" t="n"/>
      <c r="F362" s="30">
        <f>IF(AND($D362="",$E362=""),"",$E362-$D362)</f>
        <v/>
      </c>
      <c r="G362" s="31">
        <f>IF($A362="","",IF($A362&lt;MIN('Tipos de cambio'!$A$6:$A$605),"fuera de rango",IFERROR(LOOKUP($A362,'Tipos de cambio'!$A$6:$A$605,'Tipos de cambio'!$B$6:$B$605),"fuera de rango")))</f>
        <v/>
      </c>
      <c r="H362" s="32">
        <f>IF(OR($F362="",NOT(ISNUMBER($G362))),"",$F362*$G362)</f>
        <v/>
      </c>
      <c r="I362" s="33" t="n"/>
      <c r="J362" s="34">
        <f>IF($F362="","",IF($I362&lt;&gt;"",$I362,IF(COUNTIFS('Contabilidad'!$F$6:$F$405,$F362,'Contabilidad'!$A$6:$A$405,"&gt;="&amp;$A362-Instrucciones!$B$25,'Contabilidad'!$A$6:$A$405,"&lt;="&amp;$A362+Instrucciones!$B$25)=0,"Falta registrar",IF(COUNTIF($F$6:$F$405,$F362)&lt;=COUNTIF('Contabilidad'!$F$6:$F$405,$F362),"Conciliado","Revisar"))))</f>
        <v/>
      </c>
    </row>
    <row r="363">
      <c r="A363" s="35" t="n"/>
      <c r="B363" s="36" t="n"/>
      <c r="C363" s="36" t="n"/>
      <c r="D363" s="37" t="n"/>
      <c r="E363" s="37" t="n"/>
      <c r="F363" s="30">
        <f>IF(AND($D363="",$E363=""),"",$E363-$D363)</f>
        <v/>
      </c>
      <c r="G363" s="31">
        <f>IF($A363="","",IF($A363&lt;MIN('Tipos de cambio'!$A$6:$A$605),"fuera de rango",IFERROR(LOOKUP($A363,'Tipos de cambio'!$A$6:$A$605,'Tipos de cambio'!$B$6:$B$605),"fuera de rango")))</f>
        <v/>
      </c>
      <c r="H363" s="32">
        <f>IF(OR($F363="",NOT(ISNUMBER($G363))),"",$F363*$G363)</f>
        <v/>
      </c>
      <c r="I363" s="33" t="n"/>
      <c r="J363" s="34">
        <f>IF($F363="","",IF($I363&lt;&gt;"",$I363,IF(COUNTIFS('Contabilidad'!$F$6:$F$405,$F363,'Contabilidad'!$A$6:$A$405,"&gt;="&amp;$A363-Instrucciones!$B$25,'Contabilidad'!$A$6:$A$405,"&lt;="&amp;$A363+Instrucciones!$B$25)=0,"Falta registrar",IF(COUNTIF($F$6:$F$405,$F363)&lt;=COUNTIF('Contabilidad'!$F$6:$F$405,$F363),"Conciliado","Revisar"))))</f>
        <v/>
      </c>
    </row>
    <row r="364">
      <c r="A364" s="35" t="n"/>
      <c r="B364" s="36" t="n"/>
      <c r="C364" s="36" t="n"/>
      <c r="D364" s="37" t="n"/>
      <c r="E364" s="37" t="n"/>
      <c r="F364" s="30">
        <f>IF(AND($D364="",$E364=""),"",$E364-$D364)</f>
        <v/>
      </c>
      <c r="G364" s="31">
        <f>IF($A364="","",IF($A364&lt;MIN('Tipos de cambio'!$A$6:$A$605),"fuera de rango",IFERROR(LOOKUP($A364,'Tipos de cambio'!$A$6:$A$605,'Tipos de cambio'!$B$6:$B$605),"fuera de rango")))</f>
        <v/>
      </c>
      <c r="H364" s="32">
        <f>IF(OR($F364="",NOT(ISNUMBER($G364))),"",$F364*$G364)</f>
        <v/>
      </c>
      <c r="I364" s="33" t="n"/>
      <c r="J364" s="34">
        <f>IF($F364="","",IF($I364&lt;&gt;"",$I364,IF(COUNTIFS('Contabilidad'!$F$6:$F$405,$F364,'Contabilidad'!$A$6:$A$405,"&gt;="&amp;$A364-Instrucciones!$B$25,'Contabilidad'!$A$6:$A$405,"&lt;="&amp;$A364+Instrucciones!$B$25)=0,"Falta registrar",IF(COUNTIF($F$6:$F$405,$F364)&lt;=COUNTIF('Contabilidad'!$F$6:$F$405,$F364),"Conciliado","Revisar"))))</f>
        <v/>
      </c>
    </row>
    <row r="365">
      <c r="A365" s="35" t="n"/>
      <c r="B365" s="36" t="n"/>
      <c r="C365" s="36" t="n"/>
      <c r="D365" s="37" t="n"/>
      <c r="E365" s="37" t="n"/>
      <c r="F365" s="30">
        <f>IF(AND($D365="",$E365=""),"",$E365-$D365)</f>
        <v/>
      </c>
      <c r="G365" s="31">
        <f>IF($A365="","",IF($A365&lt;MIN('Tipos de cambio'!$A$6:$A$605),"fuera de rango",IFERROR(LOOKUP($A365,'Tipos de cambio'!$A$6:$A$605,'Tipos de cambio'!$B$6:$B$605),"fuera de rango")))</f>
        <v/>
      </c>
      <c r="H365" s="32">
        <f>IF(OR($F365="",NOT(ISNUMBER($G365))),"",$F365*$G365)</f>
        <v/>
      </c>
      <c r="I365" s="33" t="n"/>
      <c r="J365" s="34">
        <f>IF($F365="","",IF($I365&lt;&gt;"",$I365,IF(COUNTIFS('Contabilidad'!$F$6:$F$405,$F365,'Contabilidad'!$A$6:$A$405,"&gt;="&amp;$A365-Instrucciones!$B$25,'Contabilidad'!$A$6:$A$405,"&lt;="&amp;$A365+Instrucciones!$B$25)=0,"Falta registrar",IF(COUNTIF($F$6:$F$405,$F365)&lt;=COUNTIF('Contabilidad'!$F$6:$F$405,$F365),"Conciliado","Revisar"))))</f>
        <v/>
      </c>
    </row>
    <row r="366">
      <c r="A366" s="35" t="n"/>
      <c r="B366" s="36" t="n"/>
      <c r="C366" s="36" t="n"/>
      <c r="D366" s="37" t="n"/>
      <c r="E366" s="37" t="n"/>
      <c r="F366" s="30">
        <f>IF(AND($D366="",$E366=""),"",$E366-$D366)</f>
        <v/>
      </c>
      <c r="G366" s="31">
        <f>IF($A366="","",IF($A366&lt;MIN('Tipos de cambio'!$A$6:$A$605),"fuera de rango",IFERROR(LOOKUP($A366,'Tipos de cambio'!$A$6:$A$605,'Tipos de cambio'!$B$6:$B$605),"fuera de rango")))</f>
        <v/>
      </c>
      <c r="H366" s="32">
        <f>IF(OR($F366="",NOT(ISNUMBER($G366))),"",$F366*$G366)</f>
        <v/>
      </c>
      <c r="I366" s="33" t="n"/>
      <c r="J366" s="34">
        <f>IF($F366="","",IF($I366&lt;&gt;"",$I366,IF(COUNTIFS('Contabilidad'!$F$6:$F$405,$F366,'Contabilidad'!$A$6:$A$405,"&gt;="&amp;$A366-Instrucciones!$B$25,'Contabilidad'!$A$6:$A$405,"&lt;="&amp;$A366+Instrucciones!$B$25)=0,"Falta registrar",IF(COUNTIF($F$6:$F$405,$F366)&lt;=COUNTIF('Contabilidad'!$F$6:$F$405,$F366),"Conciliado","Revisar"))))</f>
        <v/>
      </c>
    </row>
    <row r="367">
      <c r="A367" s="35" t="n"/>
      <c r="B367" s="36" t="n"/>
      <c r="C367" s="36" t="n"/>
      <c r="D367" s="37" t="n"/>
      <c r="E367" s="37" t="n"/>
      <c r="F367" s="30">
        <f>IF(AND($D367="",$E367=""),"",$E367-$D367)</f>
        <v/>
      </c>
      <c r="G367" s="31">
        <f>IF($A367="","",IF($A367&lt;MIN('Tipos de cambio'!$A$6:$A$605),"fuera de rango",IFERROR(LOOKUP($A367,'Tipos de cambio'!$A$6:$A$605,'Tipos de cambio'!$B$6:$B$605),"fuera de rango")))</f>
        <v/>
      </c>
      <c r="H367" s="32">
        <f>IF(OR($F367="",NOT(ISNUMBER($G367))),"",$F367*$G367)</f>
        <v/>
      </c>
      <c r="I367" s="33" t="n"/>
      <c r="J367" s="34">
        <f>IF($F367="","",IF($I367&lt;&gt;"",$I367,IF(COUNTIFS('Contabilidad'!$F$6:$F$405,$F367,'Contabilidad'!$A$6:$A$405,"&gt;="&amp;$A367-Instrucciones!$B$25,'Contabilidad'!$A$6:$A$405,"&lt;="&amp;$A367+Instrucciones!$B$25)=0,"Falta registrar",IF(COUNTIF($F$6:$F$405,$F367)&lt;=COUNTIF('Contabilidad'!$F$6:$F$405,$F367),"Conciliado","Revisar"))))</f>
        <v/>
      </c>
    </row>
    <row r="368">
      <c r="A368" s="35" t="n"/>
      <c r="B368" s="36" t="n"/>
      <c r="C368" s="36" t="n"/>
      <c r="D368" s="37" t="n"/>
      <c r="E368" s="37" t="n"/>
      <c r="F368" s="30">
        <f>IF(AND($D368="",$E368=""),"",$E368-$D368)</f>
        <v/>
      </c>
      <c r="G368" s="31">
        <f>IF($A368="","",IF($A368&lt;MIN('Tipos de cambio'!$A$6:$A$605),"fuera de rango",IFERROR(LOOKUP($A368,'Tipos de cambio'!$A$6:$A$605,'Tipos de cambio'!$B$6:$B$605),"fuera de rango")))</f>
        <v/>
      </c>
      <c r="H368" s="32">
        <f>IF(OR($F368="",NOT(ISNUMBER($G368))),"",$F368*$G368)</f>
        <v/>
      </c>
      <c r="I368" s="33" t="n"/>
      <c r="J368" s="34">
        <f>IF($F368="","",IF($I368&lt;&gt;"",$I368,IF(COUNTIFS('Contabilidad'!$F$6:$F$405,$F368,'Contabilidad'!$A$6:$A$405,"&gt;="&amp;$A368-Instrucciones!$B$25,'Contabilidad'!$A$6:$A$405,"&lt;="&amp;$A368+Instrucciones!$B$25)=0,"Falta registrar",IF(COUNTIF($F$6:$F$405,$F368)&lt;=COUNTIF('Contabilidad'!$F$6:$F$405,$F368),"Conciliado","Revisar"))))</f>
        <v/>
      </c>
    </row>
    <row r="369">
      <c r="A369" s="35" t="n"/>
      <c r="B369" s="36" t="n"/>
      <c r="C369" s="36" t="n"/>
      <c r="D369" s="37" t="n"/>
      <c r="E369" s="37" t="n"/>
      <c r="F369" s="30">
        <f>IF(AND($D369="",$E369=""),"",$E369-$D369)</f>
        <v/>
      </c>
      <c r="G369" s="31">
        <f>IF($A369="","",IF($A369&lt;MIN('Tipos de cambio'!$A$6:$A$605),"fuera de rango",IFERROR(LOOKUP($A369,'Tipos de cambio'!$A$6:$A$605,'Tipos de cambio'!$B$6:$B$605),"fuera de rango")))</f>
        <v/>
      </c>
      <c r="H369" s="32">
        <f>IF(OR($F369="",NOT(ISNUMBER($G369))),"",$F369*$G369)</f>
        <v/>
      </c>
      <c r="I369" s="33" t="n"/>
      <c r="J369" s="34">
        <f>IF($F369="","",IF($I369&lt;&gt;"",$I369,IF(COUNTIFS('Contabilidad'!$F$6:$F$405,$F369,'Contabilidad'!$A$6:$A$405,"&gt;="&amp;$A369-Instrucciones!$B$25,'Contabilidad'!$A$6:$A$405,"&lt;="&amp;$A369+Instrucciones!$B$25)=0,"Falta registrar",IF(COUNTIF($F$6:$F$405,$F369)&lt;=COUNTIF('Contabilidad'!$F$6:$F$405,$F369),"Conciliado","Revisar"))))</f>
        <v/>
      </c>
    </row>
    <row r="370">
      <c r="A370" s="35" t="n"/>
      <c r="B370" s="36" t="n"/>
      <c r="C370" s="36" t="n"/>
      <c r="D370" s="37" t="n"/>
      <c r="E370" s="37" t="n"/>
      <c r="F370" s="30">
        <f>IF(AND($D370="",$E370=""),"",$E370-$D370)</f>
        <v/>
      </c>
      <c r="G370" s="31">
        <f>IF($A370="","",IF($A370&lt;MIN('Tipos de cambio'!$A$6:$A$605),"fuera de rango",IFERROR(LOOKUP($A370,'Tipos de cambio'!$A$6:$A$605,'Tipos de cambio'!$B$6:$B$605),"fuera de rango")))</f>
        <v/>
      </c>
      <c r="H370" s="32">
        <f>IF(OR($F370="",NOT(ISNUMBER($G370))),"",$F370*$G370)</f>
        <v/>
      </c>
      <c r="I370" s="33" t="n"/>
      <c r="J370" s="34">
        <f>IF($F370="","",IF($I370&lt;&gt;"",$I370,IF(COUNTIFS('Contabilidad'!$F$6:$F$405,$F370,'Contabilidad'!$A$6:$A$405,"&gt;="&amp;$A370-Instrucciones!$B$25,'Contabilidad'!$A$6:$A$405,"&lt;="&amp;$A370+Instrucciones!$B$25)=0,"Falta registrar",IF(COUNTIF($F$6:$F$405,$F370)&lt;=COUNTIF('Contabilidad'!$F$6:$F$405,$F370),"Conciliado","Revisar"))))</f>
        <v/>
      </c>
    </row>
    <row r="371">
      <c r="A371" s="35" t="n"/>
      <c r="B371" s="36" t="n"/>
      <c r="C371" s="36" t="n"/>
      <c r="D371" s="37" t="n"/>
      <c r="E371" s="37" t="n"/>
      <c r="F371" s="30">
        <f>IF(AND($D371="",$E371=""),"",$E371-$D371)</f>
        <v/>
      </c>
      <c r="G371" s="31">
        <f>IF($A371="","",IF($A371&lt;MIN('Tipos de cambio'!$A$6:$A$605),"fuera de rango",IFERROR(LOOKUP($A371,'Tipos de cambio'!$A$6:$A$605,'Tipos de cambio'!$B$6:$B$605),"fuera de rango")))</f>
        <v/>
      </c>
      <c r="H371" s="32">
        <f>IF(OR($F371="",NOT(ISNUMBER($G371))),"",$F371*$G371)</f>
        <v/>
      </c>
      <c r="I371" s="33" t="n"/>
      <c r="J371" s="34">
        <f>IF($F371="","",IF($I371&lt;&gt;"",$I371,IF(COUNTIFS('Contabilidad'!$F$6:$F$405,$F371,'Contabilidad'!$A$6:$A$405,"&gt;="&amp;$A371-Instrucciones!$B$25,'Contabilidad'!$A$6:$A$405,"&lt;="&amp;$A371+Instrucciones!$B$25)=0,"Falta registrar",IF(COUNTIF($F$6:$F$405,$F371)&lt;=COUNTIF('Contabilidad'!$F$6:$F$405,$F371),"Conciliado","Revisar"))))</f>
        <v/>
      </c>
    </row>
    <row r="372">
      <c r="A372" s="35" t="n"/>
      <c r="B372" s="36" t="n"/>
      <c r="C372" s="36" t="n"/>
      <c r="D372" s="37" t="n"/>
      <c r="E372" s="37" t="n"/>
      <c r="F372" s="30">
        <f>IF(AND($D372="",$E372=""),"",$E372-$D372)</f>
        <v/>
      </c>
      <c r="G372" s="31">
        <f>IF($A372="","",IF($A372&lt;MIN('Tipos de cambio'!$A$6:$A$605),"fuera de rango",IFERROR(LOOKUP($A372,'Tipos de cambio'!$A$6:$A$605,'Tipos de cambio'!$B$6:$B$605),"fuera de rango")))</f>
        <v/>
      </c>
      <c r="H372" s="32">
        <f>IF(OR($F372="",NOT(ISNUMBER($G372))),"",$F372*$G372)</f>
        <v/>
      </c>
      <c r="I372" s="33" t="n"/>
      <c r="J372" s="34">
        <f>IF($F372="","",IF($I372&lt;&gt;"",$I372,IF(COUNTIFS('Contabilidad'!$F$6:$F$405,$F372,'Contabilidad'!$A$6:$A$405,"&gt;="&amp;$A372-Instrucciones!$B$25,'Contabilidad'!$A$6:$A$405,"&lt;="&amp;$A372+Instrucciones!$B$25)=0,"Falta registrar",IF(COUNTIF($F$6:$F$405,$F372)&lt;=COUNTIF('Contabilidad'!$F$6:$F$405,$F372),"Conciliado","Revisar"))))</f>
        <v/>
      </c>
    </row>
    <row r="373">
      <c r="A373" s="35" t="n"/>
      <c r="B373" s="36" t="n"/>
      <c r="C373" s="36" t="n"/>
      <c r="D373" s="37" t="n"/>
      <c r="E373" s="37" t="n"/>
      <c r="F373" s="30">
        <f>IF(AND($D373="",$E373=""),"",$E373-$D373)</f>
        <v/>
      </c>
      <c r="G373" s="31">
        <f>IF($A373="","",IF($A373&lt;MIN('Tipos de cambio'!$A$6:$A$605),"fuera de rango",IFERROR(LOOKUP($A373,'Tipos de cambio'!$A$6:$A$605,'Tipos de cambio'!$B$6:$B$605),"fuera de rango")))</f>
        <v/>
      </c>
      <c r="H373" s="32">
        <f>IF(OR($F373="",NOT(ISNUMBER($G373))),"",$F373*$G373)</f>
        <v/>
      </c>
      <c r="I373" s="33" t="n"/>
      <c r="J373" s="34">
        <f>IF($F373="","",IF($I373&lt;&gt;"",$I373,IF(COUNTIFS('Contabilidad'!$F$6:$F$405,$F373,'Contabilidad'!$A$6:$A$405,"&gt;="&amp;$A373-Instrucciones!$B$25,'Contabilidad'!$A$6:$A$405,"&lt;="&amp;$A373+Instrucciones!$B$25)=0,"Falta registrar",IF(COUNTIF($F$6:$F$405,$F373)&lt;=COUNTIF('Contabilidad'!$F$6:$F$405,$F373),"Conciliado","Revisar"))))</f>
        <v/>
      </c>
    </row>
    <row r="374">
      <c r="A374" s="35" t="n"/>
      <c r="B374" s="36" t="n"/>
      <c r="C374" s="36" t="n"/>
      <c r="D374" s="37" t="n"/>
      <c r="E374" s="37" t="n"/>
      <c r="F374" s="30">
        <f>IF(AND($D374="",$E374=""),"",$E374-$D374)</f>
        <v/>
      </c>
      <c r="G374" s="31">
        <f>IF($A374="","",IF($A374&lt;MIN('Tipos de cambio'!$A$6:$A$605),"fuera de rango",IFERROR(LOOKUP($A374,'Tipos de cambio'!$A$6:$A$605,'Tipos de cambio'!$B$6:$B$605),"fuera de rango")))</f>
        <v/>
      </c>
      <c r="H374" s="32">
        <f>IF(OR($F374="",NOT(ISNUMBER($G374))),"",$F374*$G374)</f>
        <v/>
      </c>
      <c r="I374" s="33" t="n"/>
      <c r="J374" s="34">
        <f>IF($F374="","",IF($I374&lt;&gt;"",$I374,IF(COUNTIFS('Contabilidad'!$F$6:$F$405,$F374,'Contabilidad'!$A$6:$A$405,"&gt;="&amp;$A374-Instrucciones!$B$25,'Contabilidad'!$A$6:$A$405,"&lt;="&amp;$A374+Instrucciones!$B$25)=0,"Falta registrar",IF(COUNTIF($F$6:$F$405,$F374)&lt;=COUNTIF('Contabilidad'!$F$6:$F$405,$F374),"Conciliado","Revisar"))))</f>
        <v/>
      </c>
    </row>
    <row r="375">
      <c r="A375" s="35" t="n"/>
      <c r="B375" s="36" t="n"/>
      <c r="C375" s="36" t="n"/>
      <c r="D375" s="37" t="n"/>
      <c r="E375" s="37" t="n"/>
      <c r="F375" s="30">
        <f>IF(AND($D375="",$E375=""),"",$E375-$D375)</f>
        <v/>
      </c>
      <c r="G375" s="31">
        <f>IF($A375="","",IF($A375&lt;MIN('Tipos de cambio'!$A$6:$A$605),"fuera de rango",IFERROR(LOOKUP($A375,'Tipos de cambio'!$A$6:$A$605,'Tipos de cambio'!$B$6:$B$605),"fuera de rango")))</f>
        <v/>
      </c>
      <c r="H375" s="32">
        <f>IF(OR($F375="",NOT(ISNUMBER($G375))),"",$F375*$G375)</f>
        <v/>
      </c>
      <c r="I375" s="33" t="n"/>
      <c r="J375" s="34">
        <f>IF($F375="","",IF($I375&lt;&gt;"",$I375,IF(COUNTIFS('Contabilidad'!$F$6:$F$405,$F375,'Contabilidad'!$A$6:$A$405,"&gt;="&amp;$A375-Instrucciones!$B$25,'Contabilidad'!$A$6:$A$405,"&lt;="&amp;$A375+Instrucciones!$B$25)=0,"Falta registrar",IF(COUNTIF($F$6:$F$405,$F375)&lt;=COUNTIF('Contabilidad'!$F$6:$F$405,$F375),"Conciliado","Revisar"))))</f>
        <v/>
      </c>
    </row>
    <row r="376">
      <c r="A376" s="35" t="n"/>
      <c r="B376" s="36" t="n"/>
      <c r="C376" s="36" t="n"/>
      <c r="D376" s="37" t="n"/>
      <c r="E376" s="37" t="n"/>
      <c r="F376" s="30">
        <f>IF(AND($D376="",$E376=""),"",$E376-$D376)</f>
        <v/>
      </c>
      <c r="G376" s="31">
        <f>IF($A376="","",IF($A376&lt;MIN('Tipos de cambio'!$A$6:$A$605),"fuera de rango",IFERROR(LOOKUP($A376,'Tipos de cambio'!$A$6:$A$605,'Tipos de cambio'!$B$6:$B$605),"fuera de rango")))</f>
        <v/>
      </c>
      <c r="H376" s="32">
        <f>IF(OR($F376="",NOT(ISNUMBER($G376))),"",$F376*$G376)</f>
        <v/>
      </c>
      <c r="I376" s="33" t="n"/>
      <c r="J376" s="34">
        <f>IF($F376="","",IF($I376&lt;&gt;"",$I376,IF(COUNTIFS('Contabilidad'!$F$6:$F$405,$F376,'Contabilidad'!$A$6:$A$405,"&gt;="&amp;$A376-Instrucciones!$B$25,'Contabilidad'!$A$6:$A$405,"&lt;="&amp;$A376+Instrucciones!$B$25)=0,"Falta registrar",IF(COUNTIF($F$6:$F$405,$F376)&lt;=COUNTIF('Contabilidad'!$F$6:$F$405,$F376),"Conciliado","Revisar"))))</f>
        <v/>
      </c>
    </row>
    <row r="377">
      <c r="A377" s="35" t="n"/>
      <c r="B377" s="36" t="n"/>
      <c r="C377" s="36" t="n"/>
      <c r="D377" s="37" t="n"/>
      <c r="E377" s="37" t="n"/>
      <c r="F377" s="30">
        <f>IF(AND($D377="",$E377=""),"",$E377-$D377)</f>
        <v/>
      </c>
      <c r="G377" s="31">
        <f>IF($A377="","",IF($A377&lt;MIN('Tipos de cambio'!$A$6:$A$605),"fuera de rango",IFERROR(LOOKUP($A377,'Tipos de cambio'!$A$6:$A$605,'Tipos de cambio'!$B$6:$B$605),"fuera de rango")))</f>
        <v/>
      </c>
      <c r="H377" s="32">
        <f>IF(OR($F377="",NOT(ISNUMBER($G377))),"",$F377*$G377)</f>
        <v/>
      </c>
      <c r="I377" s="33" t="n"/>
      <c r="J377" s="34">
        <f>IF($F377="","",IF($I377&lt;&gt;"",$I377,IF(COUNTIFS('Contabilidad'!$F$6:$F$405,$F377,'Contabilidad'!$A$6:$A$405,"&gt;="&amp;$A377-Instrucciones!$B$25,'Contabilidad'!$A$6:$A$405,"&lt;="&amp;$A377+Instrucciones!$B$25)=0,"Falta registrar",IF(COUNTIF($F$6:$F$405,$F377)&lt;=COUNTIF('Contabilidad'!$F$6:$F$405,$F377),"Conciliado","Revisar"))))</f>
        <v/>
      </c>
    </row>
    <row r="378">
      <c r="A378" s="35" t="n"/>
      <c r="B378" s="36" t="n"/>
      <c r="C378" s="36" t="n"/>
      <c r="D378" s="37" t="n"/>
      <c r="E378" s="37" t="n"/>
      <c r="F378" s="30">
        <f>IF(AND($D378="",$E378=""),"",$E378-$D378)</f>
        <v/>
      </c>
      <c r="G378" s="31">
        <f>IF($A378="","",IF($A378&lt;MIN('Tipos de cambio'!$A$6:$A$605),"fuera de rango",IFERROR(LOOKUP($A378,'Tipos de cambio'!$A$6:$A$605,'Tipos de cambio'!$B$6:$B$605),"fuera de rango")))</f>
        <v/>
      </c>
      <c r="H378" s="32">
        <f>IF(OR($F378="",NOT(ISNUMBER($G378))),"",$F378*$G378)</f>
        <v/>
      </c>
      <c r="I378" s="33" t="n"/>
      <c r="J378" s="34">
        <f>IF($F378="","",IF($I378&lt;&gt;"",$I378,IF(COUNTIFS('Contabilidad'!$F$6:$F$405,$F378,'Contabilidad'!$A$6:$A$405,"&gt;="&amp;$A378-Instrucciones!$B$25,'Contabilidad'!$A$6:$A$405,"&lt;="&amp;$A378+Instrucciones!$B$25)=0,"Falta registrar",IF(COUNTIF($F$6:$F$405,$F378)&lt;=COUNTIF('Contabilidad'!$F$6:$F$405,$F378),"Conciliado","Revisar"))))</f>
        <v/>
      </c>
    </row>
    <row r="379">
      <c r="A379" s="35" t="n"/>
      <c r="B379" s="36" t="n"/>
      <c r="C379" s="36" t="n"/>
      <c r="D379" s="37" t="n"/>
      <c r="E379" s="37" t="n"/>
      <c r="F379" s="30">
        <f>IF(AND($D379="",$E379=""),"",$E379-$D379)</f>
        <v/>
      </c>
      <c r="G379" s="31">
        <f>IF($A379="","",IF($A379&lt;MIN('Tipos de cambio'!$A$6:$A$605),"fuera de rango",IFERROR(LOOKUP($A379,'Tipos de cambio'!$A$6:$A$605,'Tipos de cambio'!$B$6:$B$605),"fuera de rango")))</f>
        <v/>
      </c>
      <c r="H379" s="32">
        <f>IF(OR($F379="",NOT(ISNUMBER($G379))),"",$F379*$G379)</f>
        <v/>
      </c>
      <c r="I379" s="33" t="n"/>
      <c r="J379" s="34">
        <f>IF($F379="","",IF($I379&lt;&gt;"",$I379,IF(COUNTIFS('Contabilidad'!$F$6:$F$405,$F379,'Contabilidad'!$A$6:$A$405,"&gt;="&amp;$A379-Instrucciones!$B$25,'Contabilidad'!$A$6:$A$405,"&lt;="&amp;$A379+Instrucciones!$B$25)=0,"Falta registrar",IF(COUNTIF($F$6:$F$405,$F379)&lt;=COUNTIF('Contabilidad'!$F$6:$F$405,$F379),"Conciliado","Revisar"))))</f>
        <v/>
      </c>
    </row>
    <row r="380">
      <c r="A380" s="35" t="n"/>
      <c r="B380" s="36" t="n"/>
      <c r="C380" s="36" t="n"/>
      <c r="D380" s="37" t="n"/>
      <c r="E380" s="37" t="n"/>
      <c r="F380" s="30">
        <f>IF(AND($D380="",$E380=""),"",$E380-$D380)</f>
        <v/>
      </c>
      <c r="G380" s="31">
        <f>IF($A380="","",IF($A380&lt;MIN('Tipos de cambio'!$A$6:$A$605),"fuera de rango",IFERROR(LOOKUP($A380,'Tipos de cambio'!$A$6:$A$605,'Tipos de cambio'!$B$6:$B$605),"fuera de rango")))</f>
        <v/>
      </c>
      <c r="H380" s="32">
        <f>IF(OR($F380="",NOT(ISNUMBER($G380))),"",$F380*$G380)</f>
        <v/>
      </c>
      <c r="I380" s="33" t="n"/>
      <c r="J380" s="34">
        <f>IF($F380="","",IF($I380&lt;&gt;"",$I380,IF(COUNTIFS('Contabilidad'!$F$6:$F$405,$F380,'Contabilidad'!$A$6:$A$405,"&gt;="&amp;$A380-Instrucciones!$B$25,'Contabilidad'!$A$6:$A$405,"&lt;="&amp;$A380+Instrucciones!$B$25)=0,"Falta registrar",IF(COUNTIF($F$6:$F$405,$F380)&lt;=COUNTIF('Contabilidad'!$F$6:$F$405,$F380),"Conciliado","Revisar"))))</f>
        <v/>
      </c>
    </row>
    <row r="381">
      <c r="A381" s="35" t="n"/>
      <c r="B381" s="36" t="n"/>
      <c r="C381" s="36" t="n"/>
      <c r="D381" s="37" t="n"/>
      <c r="E381" s="37" t="n"/>
      <c r="F381" s="30">
        <f>IF(AND($D381="",$E381=""),"",$E381-$D381)</f>
        <v/>
      </c>
      <c r="G381" s="31">
        <f>IF($A381="","",IF($A381&lt;MIN('Tipos de cambio'!$A$6:$A$605),"fuera de rango",IFERROR(LOOKUP($A381,'Tipos de cambio'!$A$6:$A$605,'Tipos de cambio'!$B$6:$B$605),"fuera de rango")))</f>
        <v/>
      </c>
      <c r="H381" s="32">
        <f>IF(OR($F381="",NOT(ISNUMBER($G381))),"",$F381*$G381)</f>
        <v/>
      </c>
      <c r="I381" s="33" t="n"/>
      <c r="J381" s="34">
        <f>IF($F381="","",IF($I381&lt;&gt;"",$I381,IF(COUNTIFS('Contabilidad'!$F$6:$F$405,$F381,'Contabilidad'!$A$6:$A$405,"&gt;="&amp;$A381-Instrucciones!$B$25,'Contabilidad'!$A$6:$A$405,"&lt;="&amp;$A381+Instrucciones!$B$25)=0,"Falta registrar",IF(COUNTIF($F$6:$F$405,$F381)&lt;=COUNTIF('Contabilidad'!$F$6:$F$405,$F381),"Conciliado","Revisar"))))</f>
        <v/>
      </c>
    </row>
    <row r="382">
      <c r="A382" s="35" t="n"/>
      <c r="B382" s="36" t="n"/>
      <c r="C382" s="36" t="n"/>
      <c r="D382" s="37" t="n"/>
      <c r="E382" s="37" t="n"/>
      <c r="F382" s="30">
        <f>IF(AND($D382="",$E382=""),"",$E382-$D382)</f>
        <v/>
      </c>
      <c r="G382" s="31">
        <f>IF($A382="","",IF($A382&lt;MIN('Tipos de cambio'!$A$6:$A$605),"fuera de rango",IFERROR(LOOKUP($A382,'Tipos de cambio'!$A$6:$A$605,'Tipos de cambio'!$B$6:$B$605),"fuera de rango")))</f>
        <v/>
      </c>
      <c r="H382" s="32">
        <f>IF(OR($F382="",NOT(ISNUMBER($G382))),"",$F382*$G382)</f>
        <v/>
      </c>
      <c r="I382" s="33" t="n"/>
      <c r="J382" s="34">
        <f>IF($F382="","",IF($I382&lt;&gt;"",$I382,IF(COUNTIFS('Contabilidad'!$F$6:$F$405,$F382,'Contabilidad'!$A$6:$A$405,"&gt;="&amp;$A382-Instrucciones!$B$25,'Contabilidad'!$A$6:$A$405,"&lt;="&amp;$A382+Instrucciones!$B$25)=0,"Falta registrar",IF(COUNTIF($F$6:$F$405,$F382)&lt;=COUNTIF('Contabilidad'!$F$6:$F$405,$F382),"Conciliado","Revisar"))))</f>
        <v/>
      </c>
    </row>
    <row r="383">
      <c r="A383" s="35" t="n"/>
      <c r="B383" s="36" t="n"/>
      <c r="C383" s="36" t="n"/>
      <c r="D383" s="37" t="n"/>
      <c r="E383" s="37" t="n"/>
      <c r="F383" s="30">
        <f>IF(AND($D383="",$E383=""),"",$E383-$D383)</f>
        <v/>
      </c>
      <c r="G383" s="31">
        <f>IF($A383="","",IF($A383&lt;MIN('Tipos de cambio'!$A$6:$A$605),"fuera de rango",IFERROR(LOOKUP($A383,'Tipos de cambio'!$A$6:$A$605,'Tipos de cambio'!$B$6:$B$605),"fuera de rango")))</f>
        <v/>
      </c>
      <c r="H383" s="32">
        <f>IF(OR($F383="",NOT(ISNUMBER($G383))),"",$F383*$G383)</f>
        <v/>
      </c>
      <c r="I383" s="33" t="n"/>
      <c r="J383" s="34">
        <f>IF($F383="","",IF($I383&lt;&gt;"",$I383,IF(COUNTIFS('Contabilidad'!$F$6:$F$405,$F383,'Contabilidad'!$A$6:$A$405,"&gt;="&amp;$A383-Instrucciones!$B$25,'Contabilidad'!$A$6:$A$405,"&lt;="&amp;$A383+Instrucciones!$B$25)=0,"Falta registrar",IF(COUNTIF($F$6:$F$405,$F383)&lt;=COUNTIF('Contabilidad'!$F$6:$F$405,$F383),"Conciliado","Revisar"))))</f>
        <v/>
      </c>
    </row>
    <row r="384">
      <c r="A384" s="35" t="n"/>
      <c r="B384" s="36" t="n"/>
      <c r="C384" s="36" t="n"/>
      <c r="D384" s="37" t="n"/>
      <c r="E384" s="37" t="n"/>
      <c r="F384" s="30">
        <f>IF(AND($D384="",$E384=""),"",$E384-$D384)</f>
        <v/>
      </c>
      <c r="G384" s="31">
        <f>IF($A384="","",IF($A384&lt;MIN('Tipos de cambio'!$A$6:$A$605),"fuera de rango",IFERROR(LOOKUP($A384,'Tipos de cambio'!$A$6:$A$605,'Tipos de cambio'!$B$6:$B$605),"fuera de rango")))</f>
        <v/>
      </c>
      <c r="H384" s="32">
        <f>IF(OR($F384="",NOT(ISNUMBER($G384))),"",$F384*$G384)</f>
        <v/>
      </c>
      <c r="I384" s="33" t="n"/>
      <c r="J384" s="34">
        <f>IF($F384="","",IF($I384&lt;&gt;"",$I384,IF(COUNTIFS('Contabilidad'!$F$6:$F$405,$F384,'Contabilidad'!$A$6:$A$405,"&gt;="&amp;$A384-Instrucciones!$B$25,'Contabilidad'!$A$6:$A$405,"&lt;="&amp;$A384+Instrucciones!$B$25)=0,"Falta registrar",IF(COUNTIF($F$6:$F$405,$F384)&lt;=COUNTIF('Contabilidad'!$F$6:$F$405,$F384),"Conciliado","Revisar"))))</f>
        <v/>
      </c>
    </row>
    <row r="385">
      <c r="A385" s="35" t="n"/>
      <c r="B385" s="36" t="n"/>
      <c r="C385" s="36" t="n"/>
      <c r="D385" s="37" t="n"/>
      <c r="E385" s="37" t="n"/>
      <c r="F385" s="30">
        <f>IF(AND($D385="",$E385=""),"",$E385-$D385)</f>
        <v/>
      </c>
      <c r="G385" s="31">
        <f>IF($A385="","",IF($A385&lt;MIN('Tipos de cambio'!$A$6:$A$605),"fuera de rango",IFERROR(LOOKUP($A385,'Tipos de cambio'!$A$6:$A$605,'Tipos de cambio'!$B$6:$B$605),"fuera de rango")))</f>
        <v/>
      </c>
      <c r="H385" s="32">
        <f>IF(OR($F385="",NOT(ISNUMBER($G385))),"",$F385*$G385)</f>
        <v/>
      </c>
      <c r="I385" s="33" t="n"/>
      <c r="J385" s="34">
        <f>IF($F385="","",IF($I385&lt;&gt;"",$I385,IF(COUNTIFS('Contabilidad'!$F$6:$F$405,$F385,'Contabilidad'!$A$6:$A$405,"&gt;="&amp;$A385-Instrucciones!$B$25,'Contabilidad'!$A$6:$A$405,"&lt;="&amp;$A385+Instrucciones!$B$25)=0,"Falta registrar",IF(COUNTIF($F$6:$F$405,$F385)&lt;=COUNTIF('Contabilidad'!$F$6:$F$405,$F385),"Conciliado","Revisar"))))</f>
        <v/>
      </c>
    </row>
    <row r="386">
      <c r="A386" s="35" t="n"/>
      <c r="B386" s="36" t="n"/>
      <c r="C386" s="36" t="n"/>
      <c r="D386" s="37" t="n"/>
      <c r="E386" s="37" t="n"/>
      <c r="F386" s="30">
        <f>IF(AND($D386="",$E386=""),"",$E386-$D386)</f>
        <v/>
      </c>
      <c r="G386" s="31">
        <f>IF($A386="","",IF($A386&lt;MIN('Tipos de cambio'!$A$6:$A$605),"fuera de rango",IFERROR(LOOKUP($A386,'Tipos de cambio'!$A$6:$A$605,'Tipos de cambio'!$B$6:$B$605),"fuera de rango")))</f>
        <v/>
      </c>
      <c r="H386" s="32">
        <f>IF(OR($F386="",NOT(ISNUMBER($G386))),"",$F386*$G386)</f>
        <v/>
      </c>
      <c r="I386" s="33" t="n"/>
      <c r="J386" s="34">
        <f>IF($F386="","",IF($I386&lt;&gt;"",$I386,IF(COUNTIFS('Contabilidad'!$F$6:$F$405,$F386,'Contabilidad'!$A$6:$A$405,"&gt;="&amp;$A386-Instrucciones!$B$25,'Contabilidad'!$A$6:$A$405,"&lt;="&amp;$A386+Instrucciones!$B$25)=0,"Falta registrar",IF(COUNTIF($F$6:$F$405,$F386)&lt;=COUNTIF('Contabilidad'!$F$6:$F$405,$F386),"Conciliado","Revisar"))))</f>
        <v/>
      </c>
    </row>
    <row r="387">
      <c r="A387" s="35" t="n"/>
      <c r="B387" s="36" t="n"/>
      <c r="C387" s="36" t="n"/>
      <c r="D387" s="37" t="n"/>
      <c r="E387" s="37" t="n"/>
      <c r="F387" s="30">
        <f>IF(AND($D387="",$E387=""),"",$E387-$D387)</f>
        <v/>
      </c>
      <c r="G387" s="31">
        <f>IF($A387="","",IF($A387&lt;MIN('Tipos de cambio'!$A$6:$A$605),"fuera de rango",IFERROR(LOOKUP($A387,'Tipos de cambio'!$A$6:$A$605,'Tipos de cambio'!$B$6:$B$605),"fuera de rango")))</f>
        <v/>
      </c>
      <c r="H387" s="32">
        <f>IF(OR($F387="",NOT(ISNUMBER($G387))),"",$F387*$G387)</f>
        <v/>
      </c>
      <c r="I387" s="33" t="n"/>
      <c r="J387" s="34">
        <f>IF($F387="","",IF($I387&lt;&gt;"",$I387,IF(COUNTIFS('Contabilidad'!$F$6:$F$405,$F387,'Contabilidad'!$A$6:$A$405,"&gt;="&amp;$A387-Instrucciones!$B$25,'Contabilidad'!$A$6:$A$405,"&lt;="&amp;$A387+Instrucciones!$B$25)=0,"Falta registrar",IF(COUNTIF($F$6:$F$405,$F387)&lt;=COUNTIF('Contabilidad'!$F$6:$F$405,$F387),"Conciliado","Revisar"))))</f>
        <v/>
      </c>
    </row>
    <row r="388">
      <c r="A388" s="35" t="n"/>
      <c r="B388" s="36" t="n"/>
      <c r="C388" s="36" t="n"/>
      <c r="D388" s="37" t="n"/>
      <c r="E388" s="37" t="n"/>
      <c r="F388" s="30">
        <f>IF(AND($D388="",$E388=""),"",$E388-$D388)</f>
        <v/>
      </c>
      <c r="G388" s="31">
        <f>IF($A388="","",IF($A388&lt;MIN('Tipos de cambio'!$A$6:$A$605),"fuera de rango",IFERROR(LOOKUP($A388,'Tipos de cambio'!$A$6:$A$605,'Tipos de cambio'!$B$6:$B$605),"fuera de rango")))</f>
        <v/>
      </c>
      <c r="H388" s="32">
        <f>IF(OR($F388="",NOT(ISNUMBER($G388))),"",$F388*$G388)</f>
        <v/>
      </c>
      <c r="I388" s="33" t="n"/>
      <c r="J388" s="34">
        <f>IF($F388="","",IF($I388&lt;&gt;"",$I388,IF(COUNTIFS('Contabilidad'!$F$6:$F$405,$F388,'Contabilidad'!$A$6:$A$405,"&gt;="&amp;$A388-Instrucciones!$B$25,'Contabilidad'!$A$6:$A$405,"&lt;="&amp;$A388+Instrucciones!$B$25)=0,"Falta registrar",IF(COUNTIF($F$6:$F$405,$F388)&lt;=COUNTIF('Contabilidad'!$F$6:$F$405,$F388),"Conciliado","Revisar"))))</f>
        <v/>
      </c>
    </row>
    <row r="389">
      <c r="A389" s="35" t="n"/>
      <c r="B389" s="36" t="n"/>
      <c r="C389" s="36" t="n"/>
      <c r="D389" s="37" t="n"/>
      <c r="E389" s="37" t="n"/>
      <c r="F389" s="30">
        <f>IF(AND($D389="",$E389=""),"",$E389-$D389)</f>
        <v/>
      </c>
      <c r="G389" s="31">
        <f>IF($A389="","",IF($A389&lt;MIN('Tipos de cambio'!$A$6:$A$605),"fuera de rango",IFERROR(LOOKUP($A389,'Tipos de cambio'!$A$6:$A$605,'Tipos de cambio'!$B$6:$B$605),"fuera de rango")))</f>
        <v/>
      </c>
      <c r="H389" s="32">
        <f>IF(OR($F389="",NOT(ISNUMBER($G389))),"",$F389*$G389)</f>
        <v/>
      </c>
      <c r="I389" s="33" t="n"/>
      <c r="J389" s="34">
        <f>IF($F389="","",IF($I389&lt;&gt;"",$I389,IF(COUNTIFS('Contabilidad'!$F$6:$F$405,$F389,'Contabilidad'!$A$6:$A$405,"&gt;="&amp;$A389-Instrucciones!$B$25,'Contabilidad'!$A$6:$A$405,"&lt;="&amp;$A389+Instrucciones!$B$25)=0,"Falta registrar",IF(COUNTIF($F$6:$F$405,$F389)&lt;=COUNTIF('Contabilidad'!$F$6:$F$405,$F389),"Conciliado","Revisar"))))</f>
        <v/>
      </c>
    </row>
    <row r="390">
      <c r="A390" s="35" t="n"/>
      <c r="B390" s="36" t="n"/>
      <c r="C390" s="36" t="n"/>
      <c r="D390" s="37" t="n"/>
      <c r="E390" s="37" t="n"/>
      <c r="F390" s="30">
        <f>IF(AND($D390="",$E390=""),"",$E390-$D390)</f>
        <v/>
      </c>
      <c r="G390" s="31">
        <f>IF($A390="","",IF($A390&lt;MIN('Tipos de cambio'!$A$6:$A$605),"fuera de rango",IFERROR(LOOKUP($A390,'Tipos de cambio'!$A$6:$A$605,'Tipos de cambio'!$B$6:$B$605),"fuera de rango")))</f>
        <v/>
      </c>
      <c r="H390" s="32">
        <f>IF(OR($F390="",NOT(ISNUMBER($G390))),"",$F390*$G390)</f>
        <v/>
      </c>
      <c r="I390" s="33" t="n"/>
      <c r="J390" s="34">
        <f>IF($F390="","",IF($I390&lt;&gt;"",$I390,IF(COUNTIFS('Contabilidad'!$F$6:$F$405,$F390,'Contabilidad'!$A$6:$A$405,"&gt;="&amp;$A390-Instrucciones!$B$25,'Contabilidad'!$A$6:$A$405,"&lt;="&amp;$A390+Instrucciones!$B$25)=0,"Falta registrar",IF(COUNTIF($F$6:$F$405,$F390)&lt;=COUNTIF('Contabilidad'!$F$6:$F$405,$F390),"Conciliado","Revisar"))))</f>
        <v/>
      </c>
    </row>
    <row r="391">
      <c r="A391" s="35" t="n"/>
      <c r="B391" s="36" t="n"/>
      <c r="C391" s="36" t="n"/>
      <c r="D391" s="37" t="n"/>
      <c r="E391" s="37" t="n"/>
      <c r="F391" s="30">
        <f>IF(AND($D391="",$E391=""),"",$E391-$D391)</f>
        <v/>
      </c>
      <c r="G391" s="31">
        <f>IF($A391="","",IF($A391&lt;MIN('Tipos de cambio'!$A$6:$A$605),"fuera de rango",IFERROR(LOOKUP($A391,'Tipos de cambio'!$A$6:$A$605,'Tipos de cambio'!$B$6:$B$605),"fuera de rango")))</f>
        <v/>
      </c>
      <c r="H391" s="32">
        <f>IF(OR($F391="",NOT(ISNUMBER($G391))),"",$F391*$G391)</f>
        <v/>
      </c>
      <c r="I391" s="33" t="n"/>
      <c r="J391" s="34">
        <f>IF($F391="","",IF($I391&lt;&gt;"",$I391,IF(COUNTIFS('Contabilidad'!$F$6:$F$405,$F391,'Contabilidad'!$A$6:$A$405,"&gt;="&amp;$A391-Instrucciones!$B$25,'Contabilidad'!$A$6:$A$405,"&lt;="&amp;$A391+Instrucciones!$B$25)=0,"Falta registrar",IF(COUNTIF($F$6:$F$405,$F391)&lt;=COUNTIF('Contabilidad'!$F$6:$F$405,$F391),"Conciliado","Revisar"))))</f>
        <v/>
      </c>
    </row>
    <row r="392">
      <c r="A392" s="35" t="n"/>
      <c r="B392" s="36" t="n"/>
      <c r="C392" s="36" t="n"/>
      <c r="D392" s="37" t="n"/>
      <c r="E392" s="37" t="n"/>
      <c r="F392" s="30">
        <f>IF(AND($D392="",$E392=""),"",$E392-$D392)</f>
        <v/>
      </c>
      <c r="G392" s="31">
        <f>IF($A392="","",IF($A392&lt;MIN('Tipos de cambio'!$A$6:$A$605),"fuera de rango",IFERROR(LOOKUP($A392,'Tipos de cambio'!$A$6:$A$605,'Tipos de cambio'!$B$6:$B$605),"fuera de rango")))</f>
        <v/>
      </c>
      <c r="H392" s="32">
        <f>IF(OR($F392="",NOT(ISNUMBER($G392))),"",$F392*$G392)</f>
        <v/>
      </c>
      <c r="I392" s="33" t="n"/>
      <c r="J392" s="34">
        <f>IF($F392="","",IF($I392&lt;&gt;"",$I392,IF(COUNTIFS('Contabilidad'!$F$6:$F$405,$F392,'Contabilidad'!$A$6:$A$405,"&gt;="&amp;$A392-Instrucciones!$B$25,'Contabilidad'!$A$6:$A$405,"&lt;="&amp;$A392+Instrucciones!$B$25)=0,"Falta registrar",IF(COUNTIF($F$6:$F$405,$F392)&lt;=COUNTIF('Contabilidad'!$F$6:$F$405,$F392),"Conciliado","Revisar"))))</f>
        <v/>
      </c>
    </row>
    <row r="393">
      <c r="A393" s="35" t="n"/>
      <c r="B393" s="36" t="n"/>
      <c r="C393" s="36" t="n"/>
      <c r="D393" s="37" t="n"/>
      <c r="E393" s="37" t="n"/>
      <c r="F393" s="30">
        <f>IF(AND($D393="",$E393=""),"",$E393-$D393)</f>
        <v/>
      </c>
      <c r="G393" s="31">
        <f>IF($A393="","",IF($A393&lt;MIN('Tipos de cambio'!$A$6:$A$605),"fuera de rango",IFERROR(LOOKUP($A393,'Tipos de cambio'!$A$6:$A$605,'Tipos de cambio'!$B$6:$B$605),"fuera de rango")))</f>
        <v/>
      </c>
      <c r="H393" s="32">
        <f>IF(OR($F393="",NOT(ISNUMBER($G393))),"",$F393*$G393)</f>
        <v/>
      </c>
      <c r="I393" s="33" t="n"/>
      <c r="J393" s="34">
        <f>IF($F393="","",IF($I393&lt;&gt;"",$I393,IF(COUNTIFS('Contabilidad'!$F$6:$F$405,$F393,'Contabilidad'!$A$6:$A$405,"&gt;="&amp;$A393-Instrucciones!$B$25,'Contabilidad'!$A$6:$A$405,"&lt;="&amp;$A393+Instrucciones!$B$25)=0,"Falta registrar",IF(COUNTIF($F$6:$F$405,$F393)&lt;=COUNTIF('Contabilidad'!$F$6:$F$405,$F393),"Conciliado","Revisar"))))</f>
        <v/>
      </c>
    </row>
    <row r="394">
      <c r="A394" s="35" t="n"/>
      <c r="B394" s="36" t="n"/>
      <c r="C394" s="36" t="n"/>
      <c r="D394" s="37" t="n"/>
      <c r="E394" s="37" t="n"/>
      <c r="F394" s="30">
        <f>IF(AND($D394="",$E394=""),"",$E394-$D394)</f>
        <v/>
      </c>
      <c r="G394" s="31">
        <f>IF($A394="","",IF($A394&lt;MIN('Tipos de cambio'!$A$6:$A$605),"fuera de rango",IFERROR(LOOKUP($A394,'Tipos de cambio'!$A$6:$A$605,'Tipos de cambio'!$B$6:$B$605),"fuera de rango")))</f>
        <v/>
      </c>
      <c r="H394" s="32">
        <f>IF(OR($F394="",NOT(ISNUMBER($G394))),"",$F394*$G394)</f>
        <v/>
      </c>
      <c r="I394" s="33" t="n"/>
      <c r="J394" s="34">
        <f>IF($F394="","",IF($I394&lt;&gt;"",$I394,IF(COUNTIFS('Contabilidad'!$F$6:$F$405,$F394,'Contabilidad'!$A$6:$A$405,"&gt;="&amp;$A394-Instrucciones!$B$25,'Contabilidad'!$A$6:$A$405,"&lt;="&amp;$A394+Instrucciones!$B$25)=0,"Falta registrar",IF(COUNTIF($F$6:$F$405,$F394)&lt;=COUNTIF('Contabilidad'!$F$6:$F$405,$F394),"Conciliado","Revisar"))))</f>
        <v/>
      </c>
    </row>
    <row r="395">
      <c r="A395" s="35" t="n"/>
      <c r="B395" s="36" t="n"/>
      <c r="C395" s="36" t="n"/>
      <c r="D395" s="37" t="n"/>
      <c r="E395" s="37" t="n"/>
      <c r="F395" s="30">
        <f>IF(AND($D395="",$E395=""),"",$E395-$D395)</f>
        <v/>
      </c>
      <c r="G395" s="31">
        <f>IF($A395="","",IF($A395&lt;MIN('Tipos de cambio'!$A$6:$A$605),"fuera de rango",IFERROR(LOOKUP($A395,'Tipos de cambio'!$A$6:$A$605,'Tipos de cambio'!$B$6:$B$605),"fuera de rango")))</f>
        <v/>
      </c>
      <c r="H395" s="32">
        <f>IF(OR($F395="",NOT(ISNUMBER($G395))),"",$F395*$G395)</f>
        <v/>
      </c>
      <c r="I395" s="33" t="n"/>
      <c r="J395" s="34">
        <f>IF($F395="","",IF($I395&lt;&gt;"",$I395,IF(COUNTIFS('Contabilidad'!$F$6:$F$405,$F395,'Contabilidad'!$A$6:$A$405,"&gt;="&amp;$A395-Instrucciones!$B$25,'Contabilidad'!$A$6:$A$405,"&lt;="&amp;$A395+Instrucciones!$B$25)=0,"Falta registrar",IF(COUNTIF($F$6:$F$405,$F395)&lt;=COUNTIF('Contabilidad'!$F$6:$F$405,$F395),"Conciliado","Revisar"))))</f>
        <v/>
      </c>
    </row>
    <row r="396">
      <c r="A396" s="35" t="n"/>
      <c r="B396" s="36" t="n"/>
      <c r="C396" s="36" t="n"/>
      <c r="D396" s="37" t="n"/>
      <c r="E396" s="37" t="n"/>
      <c r="F396" s="30">
        <f>IF(AND($D396="",$E396=""),"",$E396-$D396)</f>
        <v/>
      </c>
      <c r="G396" s="31">
        <f>IF($A396="","",IF($A396&lt;MIN('Tipos de cambio'!$A$6:$A$605),"fuera de rango",IFERROR(LOOKUP($A396,'Tipos de cambio'!$A$6:$A$605,'Tipos de cambio'!$B$6:$B$605),"fuera de rango")))</f>
        <v/>
      </c>
      <c r="H396" s="32">
        <f>IF(OR($F396="",NOT(ISNUMBER($G396))),"",$F396*$G396)</f>
        <v/>
      </c>
      <c r="I396" s="33" t="n"/>
      <c r="J396" s="34">
        <f>IF($F396="","",IF($I396&lt;&gt;"",$I396,IF(COUNTIFS('Contabilidad'!$F$6:$F$405,$F396,'Contabilidad'!$A$6:$A$405,"&gt;="&amp;$A396-Instrucciones!$B$25,'Contabilidad'!$A$6:$A$405,"&lt;="&amp;$A396+Instrucciones!$B$25)=0,"Falta registrar",IF(COUNTIF($F$6:$F$405,$F396)&lt;=COUNTIF('Contabilidad'!$F$6:$F$405,$F396),"Conciliado","Revisar"))))</f>
        <v/>
      </c>
    </row>
    <row r="397">
      <c r="A397" s="35" t="n"/>
      <c r="B397" s="36" t="n"/>
      <c r="C397" s="36" t="n"/>
      <c r="D397" s="37" t="n"/>
      <c r="E397" s="37" t="n"/>
      <c r="F397" s="30">
        <f>IF(AND($D397="",$E397=""),"",$E397-$D397)</f>
        <v/>
      </c>
      <c r="G397" s="31">
        <f>IF($A397="","",IF($A397&lt;MIN('Tipos de cambio'!$A$6:$A$605),"fuera de rango",IFERROR(LOOKUP($A397,'Tipos de cambio'!$A$6:$A$605,'Tipos de cambio'!$B$6:$B$605),"fuera de rango")))</f>
        <v/>
      </c>
      <c r="H397" s="32">
        <f>IF(OR($F397="",NOT(ISNUMBER($G397))),"",$F397*$G397)</f>
        <v/>
      </c>
      <c r="I397" s="33" t="n"/>
      <c r="J397" s="34">
        <f>IF($F397="","",IF($I397&lt;&gt;"",$I397,IF(COUNTIFS('Contabilidad'!$F$6:$F$405,$F397,'Contabilidad'!$A$6:$A$405,"&gt;="&amp;$A397-Instrucciones!$B$25,'Contabilidad'!$A$6:$A$405,"&lt;="&amp;$A397+Instrucciones!$B$25)=0,"Falta registrar",IF(COUNTIF($F$6:$F$405,$F397)&lt;=COUNTIF('Contabilidad'!$F$6:$F$405,$F397),"Conciliado","Revisar"))))</f>
        <v/>
      </c>
    </row>
    <row r="398">
      <c r="A398" s="35" t="n"/>
      <c r="B398" s="36" t="n"/>
      <c r="C398" s="36" t="n"/>
      <c r="D398" s="37" t="n"/>
      <c r="E398" s="37" t="n"/>
      <c r="F398" s="30">
        <f>IF(AND($D398="",$E398=""),"",$E398-$D398)</f>
        <v/>
      </c>
      <c r="G398" s="31">
        <f>IF($A398="","",IF($A398&lt;MIN('Tipos de cambio'!$A$6:$A$605),"fuera de rango",IFERROR(LOOKUP($A398,'Tipos de cambio'!$A$6:$A$605,'Tipos de cambio'!$B$6:$B$605),"fuera de rango")))</f>
        <v/>
      </c>
      <c r="H398" s="32">
        <f>IF(OR($F398="",NOT(ISNUMBER($G398))),"",$F398*$G398)</f>
        <v/>
      </c>
      <c r="I398" s="33" t="n"/>
      <c r="J398" s="34">
        <f>IF($F398="","",IF($I398&lt;&gt;"",$I398,IF(COUNTIFS('Contabilidad'!$F$6:$F$405,$F398,'Contabilidad'!$A$6:$A$405,"&gt;="&amp;$A398-Instrucciones!$B$25,'Contabilidad'!$A$6:$A$405,"&lt;="&amp;$A398+Instrucciones!$B$25)=0,"Falta registrar",IF(COUNTIF($F$6:$F$405,$F398)&lt;=COUNTIF('Contabilidad'!$F$6:$F$405,$F398),"Conciliado","Revisar"))))</f>
        <v/>
      </c>
    </row>
    <row r="399">
      <c r="A399" s="35" t="n"/>
      <c r="B399" s="36" t="n"/>
      <c r="C399" s="36" t="n"/>
      <c r="D399" s="37" t="n"/>
      <c r="E399" s="37" t="n"/>
      <c r="F399" s="30">
        <f>IF(AND($D399="",$E399=""),"",$E399-$D399)</f>
        <v/>
      </c>
      <c r="G399" s="31">
        <f>IF($A399="","",IF($A399&lt;MIN('Tipos de cambio'!$A$6:$A$605),"fuera de rango",IFERROR(LOOKUP($A399,'Tipos de cambio'!$A$6:$A$605,'Tipos de cambio'!$B$6:$B$605),"fuera de rango")))</f>
        <v/>
      </c>
      <c r="H399" s="32">
        <f>IF(OR($F399="",NOT(ISNUMBER($G399))),"",$F399*$G399)</f>
        <v/>
      </c>
      <c r="I399" s="33" t="n"/>
      <c r="J399" s="34">
        <f>IF($F399="","",IF($I399&lt;&gt;"",$I399,IF(COUNTIFS('Contabilidad'!$F$6:$F$405,$F399,'Contabilidad'!$A$6:$A$405,"&gt;="&amp;$A399-Instrucciones!$B$25,'Contabilidad'!$A$6:$A$405,"&lt;="&amp;$A399+Instrucciones!$B$25)=0,"Falta registrar",IF(COUNTIF($F$6:$F$405,$F399)&lt;=COUNTIF('Contabilidad'!$F$6:$F$405,$F399),"Conciliado","Revisar"))))</f>
        <v/>
      </c>
    </row>
    <row r="400">
      <c r="A400" s="35" t="n"/>
      <c r="B400" s="36" t="n"/>
      <c r="C400" s="36" t="n"/>
      <c r="D400" s="37" t="n"/>
      <c r="E400" s="37" t="n"/>
      <c r="F400" s="30">
        <f>IF(AND($D400="",$E400=""),"",$E400-$D400)</f>
        <v/>
      </c>
      <c r="G400" s="31">
        <f>IF($A400="","",IF($A400&lt;MIN('Tipos de cambio'!$A$6:$A$605),"fuera de rango",IFERROR(LOOKUP($A400,'Tipos de cambio'!$A$6:$A$605,'Tipos de cambio'!$B$6:$B$605),"fuera de rango")))</f>
        <v/>
      </c>
      <c r="H400" s="32">
        <f>IF(OR($F400="",NOT(ISNUMBER($G400))),"",$F400*$G400)</f>
        <v/>
      </c>
      <c r="I400" s="33" t="n"/>
      <c r="J400" s="34">
        <f>IF($F400="","",IF($I400&lt;&gt;"",$I400,IF(COUNTIFS('Contabilidad'!$F$6:$F$405,$F400,'Contabilidad'!$A$6:$A$405,"&gt;="&amp;$A400-Instrucciones!$B$25,'Contabilidad'!$A$6:$A$405,"&lt;="&amp;$A400+Instrucciones!$B$25)=0,"Falta registrar",IF(COUNTIF($F$6:$F$405,$F400)&lt;=COUNTIF('Contabilidad'!$F$6:$F$405,$F400),"Conciliado","Revisar"))))</f>
        <v/>
      </c>
    </row>
    <row r="401">
      <c r="A401" s="35" t="n"/>
      <c r="B401" s="36" t="n"/>
      <c r="C401" s="36" t="n"/>
      <c r="D401" s="37" t="n"/>
      <c r="E401" s="37" t="n"/>
      <c r="F401" s="30">
        <f>IF(AND($D401="",$E401=""),"",$E401-$D401)</f>
        <v/>
      </c>
      <c r="G401" s="31">
        <f>IF($A401="","",IF($A401&lt;MIN('Tipos de cambio'!$A$6:$A$605),"fuera de rango",IFERROR(LOOKUP($A401,'Tipos de cambio'!$A$6:$A$605,'Tipos de cambio'!$B$6:$B$605),"fuera de rango")))</f>
        <v/>
      </c>
      <c r="H401" s="32">
        <f>IF(OR($F401="",NOT(ISNUMBER($G401))),"",$F401*$G401)</f>
        <v/>
      </c>
      <c r="I401" s="33" t="n"/>
      <c r="J401" s="34">
        <f>IF($F401="","",IF($I401&lt;&gt;"",$I401,IF(COUNTIFS('Contabilidad'!$F$6:$F$405,$F401,'Contabilidad'!$A$6:$A$405,"&gt;="&amp;$A401-Instrucciones!$B$25,'Contabilidad'!$A$6:$A$405,"&lt;="&amp;$A401+Instrucciones!$B$25)=0,"Falta registrar",IF(COUNTIF($F$6:$F$405,$F401)&lt;=COUNTIF('Contabilidad'!$F$6:$F$405,$F401),"Conciliado","Revisar"))))</f>
        <v/>
      </c>
    </row>
    <row r="402">
      <c r="A402" s="35" t="n"/>
      <c r="B402" s="36" t="n"/>
      <c r="C402" s="36" t="n"/>
      <c r="D402" s="37" t="n"/>
      <c r="E402" s="37" t="n"/>
      <c r="F402" s="30">
        <f>IF(AND($D402="",$E402=""),"",$E402-$D402)</f>
        <v/>
      </c>
      <c r="G402" s="31">
        <f>IF($A402="","",IF($A402&lt;MIN('Tipos de cambio'!$A$6:$A$605),"fuera de rango",IFERROR(LOOKUP($A402,'Tipos de cambio'!$A$6:$A$605,'Tipos de cambio'!$B$6:$B$605),"fuera de rango")))</f>
        <v/>
      </c>
      <c r="H402" s="32">
        <f>IF(OR($F402="",NOT(ISNUMBER($G402))),"",$F402*$G402)</f>
        <v/>
      </c>
      <c r="I402" s="33" t="n"/>
      <c r="J402" s="34">
        <f>IF($F402="","",IF($I402&lt;&gt;"",$I402,IF(COUNTIFS('Contabilidad'!$F$6:$F$405,$F402,'Contabilidad'!$A$6:$A$405,"&gt;="&amp;$A402-Instrucciones!$B$25,'Contabilidad'!$A$6:$A$405,"&lt;="&amp;$A402+Instrucciones!$B$25)=0,"Falta registrar",IF(COUNTIF($F$6:$F$405,$F402)&lt;=COUNTIF('Contabilidad'!$F$6:$F$405,$F402),"Conciliado","Revisar"))))</f>
        <v/>
      </c>
    </row>
    <row r="403">
      <c r="A403" s="35" t="n"/>
      <c r="B403" s="36" t="n"/>
      <c r="C403" s="36" t="n"/>
      <c r="D403" s="37" t="n"/>
      <c r="E403" s="37" t="n"/>
      <c r="F403" s="30">
        <f>IF(AND($D403="",$E403=""),"",$E403-$D403)</f>
        <v/>
      </c>
      <c r="G403" s="31">
        <f>IF($A403="","",IF($A403&lt;MIN('Tipos de cambio'!$A$6:$A$605),"fuera de rango",IFERROR(LOOKUP($A403,'Tipos de cambio'!$A$6:$A$605,'Tipos de cambio'!$B$6:$B$605),"fuera de rango")))</f>
        <v/>
      </c>
      <c r="H403" s="32">
        <f>IF(OR($F403="",NOT(ISNUMBER($G403))),"",$F403*$G403)</f>
        <v/>
      </c>
      <c r="I403" s="33" t="n"/>
      <c r="J403" s="34">
        <f>IF($F403="","",IF($I403&lt;&gt;"",$I403,IF(COUNTIFS('Contabilidad'!$F$6:$F$405,$F403,'Contabilidad'!$A$6:$A$405,"&gt;="&amp;$A403-Instrucciones!$B$25,'Contabilidad'!$A$6:$A$405,"&lt;="&amp;$A403+Instrucciones!$B$25)=0,"Falta registrar",IF(COUNTIF($F$6:$F$405,$F403)&lt;=COUNTIF('Contabilidad'!$F$6:$F$405,$F403),"Conciliado","Revisar"))))</f>
        <v/>
      </c>
    </row>
    <row r="404">
      <c r="A404" s="35" t="n"/>
      <c r="B404" s="36" t="n"/>
      <c r="C404" s="36" t="n"/>
      <c r="D404" s="37" t="n"/>
      <c r="E404" s="37" t="n"/>
      <c r="F404" s="30">
        <f>IF(AND($D404="",$E404=""),"",$E404-$D404)</f>
        <v/>
      </c>
      <c r="G404" s="31">
        <f>IF($A404="","",IF($A404&lt;MIN('Tipos de cambio'!$A$6:$A$605),"fuera de rango",IFERROR(LOOKUP($A404,'Tipos de cambio'!$A$6:$A$605,'Tipos de cambio'!$B$6:$B$605),"fuera de rango")))</f>
        <v/>
      </c>
      <c r="H404" s="32">
        <f>IF(OR($F404="",NOT(ISNUMBER($G404))),"",$F404*$G404)</f>
        <v/>
      </c>
      <c r="I404" s="33" t="n"/>
      <c r="J404" s="34">
        <f>IF($F404="","",IF($I404&lt;&gt;"",$I404,IF(COUNTIFS('Contabilidad'!$F$6:$F$405,$F404,'Contabilidad'!$A$6:$A$405,"&gt;="&amp;$A404-Instrucciones!$B$25,'Contabilidad'!$A$6:$A$405,"&lt;="&amp;$A404+Instrucciones!$B$25)=0,"Falta registrar",IF(COUNTIF($F$6:$F$405,$F404)&lt;=COUNTIF('Contabilidad'!$F$6:$F$405,$F404),"Conciliado","Revisar"))))</f>
        <v/>
      </c>
    </row>
    <row r="405">
      <c r="A405" s="35" t="n"/>
      <c r="B405" s="36" t="n"/>
      <c r="C405" s="36" t="n"/>
      <c r="D405" s="37" t="n"/>
      <c r="E405" s="37" t="n"/>
      <c r="F405" s="30">
        <f>IF(AND($D405="",$E405=""),"",$E405-$D405)</f>
        <v/>
      </c>
      <c r="G405" s="31">
        <f>IF($A405="","",IF($A405&lt;MIN('Tipos de cambio'!$A$6:$A$605),"fuera de rango",IFERROR(LOOKUP($A405,'Tipos de cambio'!$A$6:$A$605,'Tipos de cambio'!$B$6:$B$605),"fuera de rango")))</f>
        <v/>
      </c>
      <c r="H405" s="32">
        <f>IF(OR($F405="",NOT(ISNUMBER($G405))),"",$F405*$G405)</f>
        <v/>
      </c>
      <c r="I405" s="33" t="n"/>
      <c r="J405" s="34">
        <f>IF($F405="","",IF($I405&lt;&gt;"",$I405,IF(COUNTIFS('Contabilidad'!$F$6:$F$405,$F405,'Contabilidad'!$A$6:$A$405,"&gt;="&amp;$A405-Instrucciones!$B$25,'Contabilidad'!$A$6:$A$405,"&lt;="&amp;$A405+Instrucciones!$B$25)=0,"Falta registrar",IF(COUNTIF($F$6:$F$405,$F405)&lt;=COUNTIF('Contabilidad'!$F$6:$F$405,$F405),"Conciliado","Revisar"))))</f>
        <v/>
      </c>
    </row>
  </sheetData>
  <conditionalFormatting sqref="J6:J405">
    <cfRule type="expression" priority="1" dxfId="0" stopIfTrue="0">
      <formula>$J6="Conciliado"</formula>
    </cfRule>
    <cfRule type="expression" priority="2" dxfId="1" stopIfTrue="0">
      <formula>$J6="Falta registrar"</formula>
    </cfRule>
    <cfRule type="expression" priority="3" dxfId="2" stopIfTrue="0">
      <formula>$J6="Revisar"</formula>
    </cfRule>
  </conditionalFormatting>
  <conditionalFormatting sqref="G6:G405">
    <cfRule type="expression" priority="4" dxfId="3" stopIfTrue="0">
      <formula>$G6="fuera de rango"</formula>
    </cfRule>
  </conditionalFormatting>
  <dataValidations count="1">
    <dataValidation sqref="I6:I405" showDropDown="0" showInputMessage="0" showErrorMessage="0" allowBlank="1" promptTitle="Ajuste manual" prompt="Déjela vacía para que el formato decida. Escriba aquí solo cuando el Estado diga «Revisar»." type="list">
      <formula1>"Conciliado,Falta registrar,Revisar"</formula1>
    </dataValidation>
  </dataValidations>
  <pageMargins left="0.75" right="0.75" top="1" bottom="1" header="0.5" footer="0.5"/>
  <pageSetup orientation="landscape" fitToWidth="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B2:E45"/>
  <sheetViews>
    <sheetView showGridLines="0" workbookViewId="0">
      <selection activeCell="A1" sqref="A1"/>
    </sheetView>
  </sheetViews>
  <sheetFormatPr baseColWidth="8" defaultRowHeight="15"/>
  <cols>
    <col width="3" customWidth="1" min="1" max="1"/>
    <col width="54" customWidth="1" min="2" max="2"/>
    <col width="18" customWidth="1" min="3" max="3"/>
    <col width="4" customWidth="1" min="4" max="4"/>
    <col width="46" customWidth="1" min="5" max="5"/>
  </cols>
  <sheetData>
    <row r="2">
      <c r="B2" s="1" t="inlineStr">
        <is>
          <t>ROIBA SOLUTIONS</t>
        </is>
      </c>
    </row>
    <row r="3" ht="26" customHeight="1">
      <c r="B3" s="2" t="inlineStr">
        <is>
          <t>Conciliación bancaria en dólares</t>
        </is>
      </c>
    </row>
    <row r="5">
      <c r="B5" s="3" t="inlineStr">
        <is>
          <t>Empresa</t>
        </is>
      </c>
      <c r="C5" s="38" t="inlineStr"/>
    </row>
    <row r="6">
      <c r="B6" s="3" t="inlineStr">
        <is>
          <t>Cuenta bancaria</t>
        </is>
      </c>
      <c r="C6" s="38" t="inlineStr"/>
    </row>
    <row r="7">
      <c r="B7" s="3" t="inlineStr">
        <is>
          <t>Periodo</t>
        </is>
      </c>
      <c r="C7" s="38" t="inlineStr"/>
    </row>
    <row r="9" ht="20" customHeight="1">
      <c r="B9" s="39" t="inlineStr">
        <is>
          <t>A · Partiendo del estado de cuenta  ·  dólares</t>
        </is>
      </c>
      <c r="C9" s="40" t="n"/>
    </row>
    <row r="10">
      <c r="B10" s="36" t="inlineStr">
        <is>
          <t>Saldo final según el estado de cuenta (USD)</t>
        </is>
      </c>
      <c r="C10" s="41" t="n">
        <v>0</v>
      </c>
      <c r="E10" s="42" t="inlineStr">
        <is>
          <t>Capture el saldo en dólares que cierra el banco.</t>
        </is>
      </c>
    </row>
    <row r="11">
      <c r="B11" s="36" t="inlineStr">
        <is>
          <t>(+) Transferencias en tránsito  ·  registradas y no reflejadas</t>
        </is>
      </c>
      <c r="C11" s="43">
        <f>SUMIFS(Contabilidad!$F$6:$F$405,Contabilidad!$J$6:$J$405,"No aparece en el banco",Contabilidad!$F$6:$F$405,"&gt;0")</f>
        <v/>
      </c>
    </row>
    <row r="12">
      <c r="B12" s="36" t="inlineStr">
        <is>
          <t>(−) Cheques y pagos en circulación</t>
        </is>
      </c>
      <c r="C12" s="43">
        <f>-SUMIFS(Contabilidad!$F$6:$F$405,Contabilidad!$J$6:$J$405,"No aparece en el banco",Contabilidad!$F$6:$F$405,"&lt;0")</f>
        <v/>
      </c>
    </row>
    <row r="13">
      <c r="B13" s="44" t="inlineStr">
        <is>
          <t>Saldo ajustado  (A)</t>
        </is>
      </c>
      <c r="C13" s="45">
        <f>C10+C11-C12</f>
        <v/>
      </c>
    </row>
    <row r="15" ht="20" customHeight="1">
      <c r="B15" s="39" t="inlineStr">
        <is>
          <t>B · Partiendo de la contabilidad  ·  dólares</t>
        </is>
      </c>
      <c r="C15" s="40" t="n"/>
    </row>
    <row r="16">
      <c r="B16" s="36" t="inlineStr">
        <is>
          <t>Saldo final según contabilidad (USD)</t>
        </is>
      </c>
      <c r="C16" s="41" t="n">
        <v>0</v>
      </c>
      <c r="E16" s="42" t="inlineStr">
        <is>
          <t>Capture el saldo en dólares de la cuenta en su sistema.</t>
        </is>
      </c>
    </row>
    <row r="17">
      <c r="B17" s="36" t="inlineStr">
        <is>
          <t>(+) Abonos del banco sin registrar</t>
        </is>
      </c>
      <c r="C17" s="43">
        <f>SUMIFS(Banco!$F$6:$F$405,Banco!$J$6:$J$405,"Falta registrar",Banco!$F$6:$F$405,"&gt;0")</f>
        <v/>
      </c>
    </row>
    <row r="18">
      <c r="B18" s="36" t="inlineStr">
        <is>
          <t>(−) Cargos del banco sin registrar</t>
        </is>
      </c>
      <c r="C18" s="43">
        <f>-SUMIFS(Banco!$F$6:$F$405,Banco!$J$6:$J$405,"Falta registrar",Banco!$F$6:$F$405,"&lt;0")</f>
        <v/>
      </c>
      <c r="E18" s="42" t="inlineStr">
        <is>
          <t>Comisiones, IVA de comisiones, cargos que no se habían visto.</t>
        </is>
      </c>
    </row>
    <row r="19">
      <c r="B19" s="44" t="inlineStr">
        <is>
          <t>Saldo ajustado  (B)</t>
        </is>
      </c>
      <c r="C19" s="45">
        <f>C16+C17-C18</f>
        <v/>
      </c>
    </row>
    <row r="21" ht="22" customHeight="1">
      <c r="B21" s="46" t="inlineStr">
        <is>
          <t>Diferencia  (A − B)</t>
        </is>
      </c>
      <c r="C21" s="47">
        <f>C13-C19</f>
        <v/>
      </c>
      <c r="E21" s="48">
        <f>IF(COUNTIF(Banco!$J$6:$J$405,"Revisar")+COUNTIF(Contabilidad!$J$6:$J$405,"Revisar")&gt;0,"Hay "&amp;(COUNTIF(Banco!$J$6:$J$405,"Revisar")+COUNTIF(Contabilidad!$J$6:$J$405,"Revisar"))&amp;" partida(s) marcadas como «Revisar». Resuélvalas en la columna Ajuste.",IF(ROUND(C21,2)=0,"Cuadra en dólares.","No cuadra: revise los saldos capturados y que estén los movimientos de todo el periodo."))</f>
        <v/>
      </c>
    </row>
    <row r="24" ht="20" customHeight="1">
      <c r="B24" s="39" t="inlineStr">
        <is>
          <t>C · Lo que falta registrar, valuado al T.C. del DOF de su día</t>
        </is>
      </c>
      <c r="C24" s="40" t="n"/>
    </row>
    <row r="25">
      <c r="B25" s="36" t="inlineStr">
        <is>
          <t>Abonos del banco sin registrar</t>
        </is>
      </c>
      <c r="C25" s="43">
        <f>SUMIFS(Banco!$H$6:$H$405,Banco!$J$6:$J$405,"Falta registrar",Banco!$F$6:$F$405,"&gt;0")</f>
        <v/>
      </c>
      <c r="E25" s="42" t="inlineStr">
        <is>
          <t>Ya en pesos: es el importe con el que se captura.</t>
        </is>
      </c>
    </row>
    <row r="26">
      <c r="B26" s="36" t="inlineStr">
        <is>
          <t>Cargos del banco sin registrar</t>
        </is>
      </c>
      <c r="C26" s="43">
        <f>-SUMIFS(Banco!$H$6:$H$405,Banco!$J$6:$J$405,"Falta registrar",Banco!$F$6:$F$405,"&lt;0")</f>
        <v/>
      </c>
    </row>
    <row r="27">
      <c r="B27" s="44" t="inlineStr">
        <is>
          <t>Efecto neto en pesos de lo que falta</t>
        </is>
      </c>
      <c r="C27" s="45">
        <f>SUMIFS(Banco!$H$6:$H$405,Banco!$J$6:$J$405,"Falta registrar")</f>
        <v/>
      </c>
    </row>
    <row r="29" ht="20" customHeight="1">
      <c r="B29" s="39" t="inlineStr">
        <is>
          <t>D · Diferencia cambiaria del saldo</t>
        </is>
      </c>
      <c r="C29" s="40" t="n"/>
    </row>
    <row r="30">
      <c r="B30" s="36" t="inlineStr">
        <is>
          <t>T.C. del DOF al cierre del periodo</t>
        </is>
      </c>
      <c r="C30" s="49" t="n">
        <v>0</v>
      </c>
      <c r="E30" s="42" t="inlineStr">
        <is>
          <t>El del último día del periodo. Lo encuentra en la hoja Tipos de cambio.</t>
        </is>
      </c>
    </row>
    <row r="31">
      <c r="B31" s="36" t="inlineStr">
        <is>
          <t>Saldo ajustado en dólares  ×  T.C. de cierre</t>
        </is>
      </c>
      <c r="C31" s="43">
        <f>C13*C30</f>
        <v/>
      </c>
      <c r="E31" s="42" t="inlineStr">
        <is>
          <t>Lo que debería valer la cuenta en pesos.</t>
        </is>
      </c>
    </row>
    <row r="32">
      <c r="B32" s="36" t="inlineStr">
        <is>
          <t>Saldo de la cuenta en pesos, según contabilidad</t>
        </is>
      </c>
      <c r="C32" s="41" t="n">
        <v>0</v>
      </c>
      <c r="E32" s="42" t="inlineStr">
        <is>
          <t>Lo que hoy dice su balanza para esa cuenta.</t>
        </is>
      </c>
    </row>
    <row r="33">
      <c r="B33" s="44" t="inlineStr">
        <is>
          <t>Diferencia cambiaria por registrar</t>
        </is>
      </c>
      <c r="C33" s="50">
        <f>C31-C32</f>
        <v/>
      </c>
      <c r="E33" s="42" t="inlineStr">
        <is>
          <t>Positiva: utilidad cambiaria. Negativa: pérdida cambiaria.</t>
        </is>
      </c>
    </row>
    <row r="35" ht="20" customHeight="1">
      <c r="B35" s="39" t="inlineStr">
        <is>
          <t>Partidas en conciliación</t>
        </is>
      </c>
      <c r="C35" s="40" t="n"/>
    </row>
    <row r="36">
      <c r="B36" s="36" t="inlineStr">
        <is>
          <t>Movimientos del banco sin registrar en contabilidad</t>
        </is>
      </c>
      <c r="C36" s="51">
        <f>COUNTIF(Banco!$J$6:$J$405,"Falta registrar")</f>
        <v/>
      </c>
    </row>
    <row r="37">
      <c r="B37" s="36" t="inlineStr">
        <is>
          <t>Movimientos registrados que el banco no refleja</t>
        </is>
      </c>
      <c r="C37" s="51">
        <f>COUNTIF(Contabilidad!$J$6:$J$405,"No aparece en el banco")</f>
        <v/>
      </c>
    </row>
    <row r="38">
      <c r="B38" s="36" t="inlineStr">
        <is>
          <t>Movimientos marcados para revisar  ·  importes repetidos</t>
        </is>
      </c>
      <c r="C38" s="51">
        <f>COUNTIF(Banco!$J$6:$J$405,"Revisar")+COUNTIF(Contabilidad!$J$6:$J$405,"Revisar")</f>
        <v/>
      </c>
    </row>
    <row r="39">
      <c r="B39" s="36" t="inlineStr">
        <is>
          <t>Movimientos ya conciliados</t>
        </is>
      </c>
      <c r="C39" s="51">
        <f>COUNTIF(Banco!$J$6:$J$405,"Conciliado")</f>
        <v/>
      </c>
    </row>
    <row r="40">
      <c r="B40" s="36" t="inlineStr">
        <is>
          <t>Movimientos sin tipo de cambio  ·  fuera de las fechas cargadas</t>
        </is>
      </c>
      <c r="C40" s="51">
        <f>COUNTIF(Banco!$G$6:$G$405,"fuera de rango")+COUNTIF(Contabilidad!$G$6:$G$405,"fuera de rango")</f>
        <v/>
      </c>
    </row>
    <row r="43" ht="16" customHeight="1">
      <c r="B43" s="52" t="inlineStr">
        <is>
          <t>Formato gratuito de Roiba Solutions · roibasolutions.com
Tipos de cambio tomados del Diario Oficial de la Federación. Si maneja varias cuentas en dólares cada mes, ROIBAMATCH lee el PDF del banco, baja el T.C. del DOF solo y arma las pólizas con su cuenta complementaria.</t>
        </is>
      </c>
    </row>
    <row r="44"/>
    <row r="45"/>
  </sheetData>
  <mergeCells count="6">
    <mergeCell ref="B24:C24"/>
    <mergeCell ref="B29:C29"/>
    <mergeCell ref="B15:C15"/>
    <mergeCell ref="B43:E45"/>
    <mergeCell ref="B9:C9"/>
    <mergeCell ref="B35:C35"/>
  </mergeCells>
  <conditionalFormatting sqref="C21">
    <cfRule type="expression" priority="1" dxfId="4" stopIfTrue="1">
      <formula>AND(ROUND($C$21,2)=0,(COUNTIF(Banco!$J$6:$J$405,"Revisar")+COUNTIF(Contabilidad!$J$6:$J$405,"Revisar"))=0)</formula>
    </cfRule>
    <cfRule type="expression" priority="2" dxfId="5" stopIfTrue="1">
      <formula>(COUNTIF(Banco!$J$6:$J$405,"Revisar")+COUNTIF(Contabilidad!$J$6:$J$405,"Revisar"))&gt;0</formula>
    </cfRule>
    <cfRule type="expression" priority="3" dxfId="6" stopIfTrue="1">
      <formula>TRUE()</formula>
    </cfRule>
  </conditionalFormatting>
  <conditionalFormatting sqref="E21">
    <cfRule type="expression" priority="4" dxfId="7" stopIfTrue="1">
      <formula>AND(ROUND($C$21,2)=0,(COUNTIF(Banco!$J$6:$J$405,"Revisar")+COUNTIF(Contabilidad!$J$6:$J$405,"Revisar"))=0)</formula>
    </cfRule>
    <cfRule type="expression" priority="5" dxfId="8" stopIfTrue="1">
      <formula>(COUNTIF(Banco!$J$6:$J$405,"Revisar")+COUNTIF(Contabilidad!$J$6:$J$405,"Revisar"))&gt;0</formula>
    </cfRule>
    <cfRule type="expression" priority="6" dxfId="9" stopIfTrue="1">
      <formula>TRUE()</formula>
    </cfRule>
  </conditionalFormatting>
  <pageMargins left="0.75" right="0.75" top="1" bottom="1" header="0.5" footer="0.5"/>
  <pageSetup orientation="portrait" fitToWidth="1"/>
</worksheet>
</file>

<file path=xl/worksheets/sheet5.xml><?xml version="1.0" encoding="utf-8"?>
<worksheet xmlns="http://schemas.openxmlformats.org/spreadsheetml/2006/main">
  <sheetPr>
    <outlinePr summaryBelow="1" summaryRight="1"/>
    <pageSetUpPr fitToPage="1"/>
  </sheetPr>
  <dimension ref="A1:J405"/>
  <sheetViews>
    <sheetView showGridLines="0" workbookViewId="0">
      <pane ySplit="5" topLeftCell="A6" activePane="bottomLeft" state="frozen"/>
      <selection pane="bottomLeft" activeCell="A1" sqref="A1"/>
    </sheetView>
  </sheetViews>
  <sheetFormatPr baseColWidth="8" defaultRowHeight="15"/>
  <cols>
    <col width="12" customWidth="1" min="1" max="1"/>
    <col width="44" customWidth="1" min="2" max="2"/>
    <col width="16" customWidth="1" min="3" max="3"/>
    <col width="13" customWidth="1" min="4" max="4"/>
    <col width="13" customWidth="1" min="5" max="5"/>
    <col width="13" customWidth="1" min="6" max="6"/>
    <col width="11" customWidth="1" min="7" max="7"/>
    <col width="15" customWidth="1" min="8" max="8"/>
    <col width="20" customWidth="1" min="9" max="9"/>
    <col width="24" customWidth="1" min="10" max="10"/>
  </cols>
  <sheetData>
    <row r="1">
      <c r="A1" s="16" t="inlineStr">
        <is>
          <t>CONTABILIDAD · DÓLARES</t>
        </is>
      </c>
    </row>
    <row r="2">
      <c r="A2" s="17" t="inlineStr">
        <is>
          <t>Pegue aquí el auxiliar de esa misma cuenta, en dólares y del mismo periodo.</t>
        </is>
      </c>
      <c r="I2" s="22" t="inlineStr">
        <is>
          <t>Entradas USD</t>
        </is>
      </c>
      <c r="J2" s="23">
        <f>SUMIF($F$6:$F$405,"&gt;0")</f>
        <v/>
      </c>
    </row>
    <row r="3">
      <c r="A3" s="24" t="inlineStr">
        <is>
          <t>Pegue solo de Fecha a Abono USD. El T.C., el importe en pesos y el Estado se calculan solos.</t>
        </is>
      </c>
      <c r="I3" s="22" t="inlineStr">
        <is>
          <t>Salidas USD</t>
        </is>
      </c>
      <c r="J3" s="23">
        <f>-SUMIF($F$6:$F$405,"&lt;0")</f>
        <v/>
      </c>
    </row>
    <row r="5" ht="20" customHeight="1">
      <c r="A5" s="25" t="inlineStr">
        <is>
          <t>Fecha</t>
        </is>
      </c>
      <c r="B5" s="25" t="inlineStr">
        <is>
          <t>Concepto</t>
        </is>
      </c>
      <c r="C5" s="25" t="inlineStr">
        <is>
          <t>Referencia</t>
        </is>
      </c>
      <c r="D5" s="25" t="inlineStr">
        <is>
          <t>Cargo USD</t>
        </is>
      </c>
      <c r="E5" s="25" t="inlineStr">
        <is>
          <t>Abono USD</t>
        </is>
      </c>
      <c r="F5" s="26" t="inlineStr">
        <is>
          <t>Importe USD</t>
        </is>
      </c>
      <c r="G5" s="26" t="inlineStr">
        <is>
          <t>T.C. DOF</t>
        </is>
      </c>
      <c r="H5" s="26" t="inlineStr">
        <is>
          <t>Importe en pesos</t>
        </is>
      </c>
      <c r="I5" s="26" t="inlineStr">
        <is>
          <t>Ajuste</t>
        </is>
      </c>
      <c r="J5" s="26" t="inlineStr">
        <is>
          <t>Estado</t>
        </is>
      </c>
    </row>
    <row r="6">
      <c r="A6" s="27" t="n">
        <v>46130</v>
      </c>
      <c r="B6" s="28" t="inlineStr">
        <is>
          <t>Póliza D-112 · Cobro cliente USD</t>
        </is>
      </c>
      <c r="C6" s="28" t="inlineStr">
        <is>
          <t>0005006629</t>
        </is>
      </c>
      <c r="D6" s="29" t="n">
        <v>16000</v>
      </c>
      <c r="E6" s="29" t="n"/>
      <c r="F6" s="30">
        <f>IF(AND($D6="",$E6=""),"",$D6-$E6)</f>
        <v/>
      </c>
      <c r="G6" s="31">
        <f>IF($A6="","",IF($A6&lt;MIN('Tipos de cambio'!$A$6:$A$605),"fuera de rango",IFERROR(LOOKUP($A6,'Tipos de cambio'!$A$6:$A$605,'Tipos de cambio'!$B$6:$B$605),"fuera de rango")))</f>
        <v/>
      </c>
      <c r="H6" s="32">
        <f>IF(OR($F6="",NOT(ISNUMBER($G6))),"",$F6*$G6)</f>
        <v/>
      </c>
      <c r="I6" s="33" t="n"/>
      <c r="J6" s="34">
        <f>IF($F6="","",IF($I6&lt;&gt;"",$I6,IF(COUNTIFS('Banco'!$F$6:$F$405,$F6,'Banco'!$A$6:$A$405,"&gt;="&amp;$A6-Instrucciones!$B$25,'Banco'!$A$6:$A$405,"&lt;="&amp;$A6+Instrucciones!$B$25)=0,"No aparece en el banco",IF(COUNTIF($F$6:$F$405,$F6)&lt;=COUNTIF('Banco'!$F$6:$F$405,$F6),"Conciliado","Revisar"))))</f>
        <v/>
      </c>
    </row>
    <row r="7">
      <c r="A7" s="35" t="n"/>
      <c r="B7" s="36" t="n"/>
      <c r="C7" s="36" t="n"/>
      <c r="D7" s="37" t="n"/>
      <c r="E7" s="37" t="n"/>
      <c r="F7" s="30">
        <f>IF(AND($D7="",$E7=""),"",$D7-$E7)</f>
        <v/>
      </c>
      <c r="G7" s="31">
        <f>IF($A7="","",IF($A7&lt;MIN('Tipos de cambio'!$A$6:$A$605),"fuera de rango",IFERROR(LOOKUP($A7,'Tipos de cambio'!$A$6:$A$605,'Tipos de cambio'!$B$6:$B$605),"fuera de rango")))</f>
        <v/>
      </c>
      <c r="H7" s="32">
        <f>IF(OR($F7="",NOT(ISNUMBER($G7))),"",$F7*$G7)</f>
        <v/>
      </c>
      <c r="I7" s="33" t="n"/>
      <c r="J7" s="34">
        <f>IF($F7="","",IF($I7&lt;&gt;"",$I7,IF(COUNTIFS('Banco'!$F$6:$F$405,$F7,'Banco'!$A$6:$A$405,"&gt;="&amp;$A7-Instrucciones!$B$25,'Banco'!$A$6:$A$405,"&lt;="&amp;$A7+Instrucciones!$B$25)=0,"No aparece en el banco",IF(COUNTIF($F$6:$F$405,$F7)&lt;=COUNTIF('Banco'!$F$6:$F$405,$F7),"Conciliado","Revisar"))))</f>
        <v/>
      </c>
    </row>
    <row r="8">
      <c r="A8" s="35" t="n"/>
      <c r="B8" s="36" t="n"/>
      <c r="C8" s="36" t="n"/>
      <c r="D8" s="37" t="n"/>
      <c r="E8" s="37" t="n"/>
      <c r="F8" s="30">
        <f>IF(AND($D8="",$E8=""),"",$D8-$E8)</f>
        <v/>
      </c>
      <c r="G8" s="31">
        <f>IF($A8="","",IF($A8&lt;MIN('Tipos de cambio'!$A$6:$A$605),"fuera de rango",IFERROR(LOOKUP($A8,'Tipos de cambio'!$A$6:$A$605,'Tipos de cambio'!$B$6:$B$605),"fuera de rango")))</f>
        <v/>
      </c>
      <c r="H8" s="32">
        <f>IF(OR($F8="",NOT(ISNUMBER($G8))),"",$F8*$G8)</f>
        <v/>
      </c>
      <c r="I8" s="33" t="n"/>
      <c r="J8" s="34">
        <f>IF($F8="","",IF($I8&lt;&gt;"",$I8,IF(COUNTIFS('Banco'!$F$6:$F$405,$F8,'Banco'!$A$6:$A$405,"&gt;="&amp;$A8-Instrucciones!$B$25,'Banco'!$A$6:$A$405,"&lt;="&amp;$A8+Instrucciones!$B$25)=0,"No aparece en el banco",IF(COUNTIF($F$6:$F$405,$F8)&lt;=COUNTIF('Banco'!$F$6:$F$405,$F8),"Conciliado","Revisar"))))</f>
        <v/>
      </c>
    </row>
    <row r="9">
      <c r="A9" s="35" t="n"/>
      <c r="B9" s="36" t="n"/>
      <c r="C9" s="36" t="n"/>
      <c r="D9" s="37" t="n"/>
      <c r="E9" s="37" t="n"/>
      <c r="F9" s="30">
        <f>IF(AND($D9="",$E9=""),"",$D9-$E9)</f>
        <v/>
      </c>
      <c r="G9" s="31">
        <f>IF($A9="","",IF($A9&lt;MIN('Tipos de cambio'!$A$6:$A$605),"fuera de rango",IFERROR(LOOKUP($A9,'Tipos de cambio'!$A$6:$A$605,'Tipos de cambio'!$B$6:$B$605),"fuera de rango")))</f>
        <v/>
      </c>
      <c r="H9" s="32">
        <f>IF(OR($F9="",NOT(ISNUMBER($G9))),"",$F9*$G9)</f>
        <v/>
      </c>
      <c r="I9" s="33" t="n"/>
      <c r="J9" s="34">
        <f>IF($F9="","",IF($I9&lt;&gt;"",$I9,IF(COUNTIFS('Banco'!$F$6:$F$405,$F9,'Banco'!$A$6:$A$405,"&gt;="&amp;$A9-Instrucciones!$B$25,'Banco'!$A$6:$A$405,"&lt;="&amp;$A9+Instrucciones!$B$25)=0,"No aparece en el banco",IF(COUNTIF($F$6:$F$405,$F9)&lt;=COUNTIF('Banco'!$F$6:$F$405,$F9),"Conciliado","Revisar"))))</f>
        <v/>
      </c>
    </row>
    <row r="10">
      <c r="A10" s="35" t="n"/>
      <c r="B10" s="36" t="n"/>
      <c r="C10" s="36" t="n"/>
      <c r="D10" s="37" t="n"/>
      <c r="E10" s="37" t="n"/>
      <c r="F10" s="30">
        <f>IF(AND($D10="",$E10=""),"",$D10-$E10)</f>
        <v/>
      </c>
      <c r="G10" s="31">
        <f>IF($A10="","",IF($A10&lt;MIN('Tipos de cambio'!$A$6:$A$605),"fuera de rango",IFERROR(LOOKUP($A10,'Tipos de cambio'!$A$6:$A$605,'Tipos de cambio'!$B$6:$B$605),"fuera de rango")))</f>
        <v/>
      </c>
      <c r="H10" s="32">
        <f>IF(OR($F10="",NOT(ISNUMBER($G10))),"",$F10*$G10)</f>
        <v/>
      </c>
      <c r="I10" s="33" t="n"/>
      <c r="J10" s="34">
        <f>IF($F10="","",IF($I10&lt;&gt;"",$I10,IF(COUNTIFS('Banco'!$F$6:$F$405,$F10,'Banco'!$A$6:$A$405,"&gt;="&amp;$A10-Instrucciones!$B$25,'Banco'!$A$6:$A$405,"&lt;="&amp;$A10+Instrucciones!$B$25)=0,"No aparece en el banco",IF(COUNTIF($F$6:$F$405,$F10)&lt;=COUNTIF('Banco'!$F$6:$F$405,$F10),"Conciliado","Revisar"))))</f>
        <v/>
      </c>
    </row>
    <row r="11">
      <c r="A11" s="35" t="n"/>
      <c r="B11" s="36" t="n"/>
      <c r="C11" s="36" t="n"/>
      <c r="D11" s="37" t="n"/>
      <c r="E11" s="37" t="n"/>
      <c r="F11" s="30">
        <f>IF(AND($D11="",$E11=""),"",$D11-$E11)</f>
        <v/>
      </c>
      <c r="G11" s="31">
        <f>IF($A11="","",IF($A11&lt;MIN('Tipos de cambio'!$A$6:$A$605),"fuera de rango",IFERROR(LOOKUP($A11,'Tipos de cambio'!$A$6:$A$605,'Tipos de cambio'!$B$6:$B$605),"fuera de rango")))</f>
        <v/>
      </c>
      <c r="H11" s="32">
        <f>IF(OR($F11="",NOT(ISNUMBER($G11))),"",$F11*$G11)</f>
        <v/>
      </c>
      <c r="I11" s="33" t="n"/>
      <c r="J11" s="34">
        <f>IF($F11="","",IF($I11&lt;&gt;"",$I11,IF(COUNTIFS('Banco'!$F$6:$F$405,$F11,'Banco'!$A$6:$A$405,"&gt;="&amp;$A11-Instrucciones!$B$25,'Banco'!$A$6:$A$405,"&lt;="&amp;$A11+Instrucciones!$B$25)=0,"No aparece en el banco",IF(COUNTIF($F$6:$F$405,$F11)&lt;=COUNTIF('Banco'!$F$6:$F$405,$F11),"Conciliado","Revisar"))))</f>
        <v/>
      </c>
    </row>
    <row r="12">
      <c r="A12" s="35" t="n"/>
      <c r="B12" s="36" t="n"/>
      <c r="C12" s="36" t="n"/>
      <c r="D12" s="37" t="n"/>
      <c r="E12" s="37" t="n"/>
      <c r="F12" s="30">
        <f>IF(AND($D12="",$E12=""),"",$D12-$E12)</f>
        <v/>
      </c>
      <c r="G12" s="31">
        <f>IF($A12="","",IF($A12&lt;MIN('Tipos de cambio'!$A$6:$A$605),"fuera de rango",IFERROR(LOOKUP($A12,'Tipos de cambio'!$A$6:$A$605,'Tipos de cambio'!$B$6:$B$605),"fuera de rango")))</f>
        <v/>
      </c>
      <c r="H12" s="32">
        <f>IF(OR($F12="",NOT(ISNUMBER($G12))),"",$F12*$G12)</f>
        <v/>
      </c>
      <c r="I12" s="33" t="n"/>
      <c r="J12" s="34">
        <f>IF($F12="","",IF($I12&lt;&gt;"",$I12,IF(COUNTIFS('Banco'!$F$6:$F$405,$F12,'Banco'!$A$6:$A$405,"&gt;="&amp;$A12-Instrucciones!$B$25,'Banco'!$A$6:$A$405,"&lt;="&amp;$A12+Instrucciones!$B$25)=0,"No aparece en el banco",IF(COUNTIF($F$6:$F$405,$F12)&lt;=COUNTIF('Banco'!$F$6:$F$405,$F12),"Conciliado","Revisar"))))</f>
        <v/>
      </c>
    </row>
    <row r="13">
      <c r="A13" s="35" t="n"/>
      <c r="B13" s="36" t="n"/>
      <c r="C13" s="36" t="n"/>
      <c r="D13" s="37" t="n"/>
      <c r="E13" s="37" t="n"/>
      <c r="F13" s="30">
        <f>IF(AND($D13="",$E13=""),"",$D13-$E13)</f>
        <v/>
      </c>
      <c r="G13" s="31">
        <f>IF($A13="","",IF($A13&lt;MIN('Tipos de cambio'!$A$6:$A$605),"fuera de rango",IFERROR(LOOKUP($A13,'Tipos de cambio'!$A$6:$A$605,'Tipos de cambio'!$B$6:$B$605),"fuera de rango")))</f>
        <v/>
      </c>
      <c r="H13" s="32">
        <f>IF(OR($F13="",NOT(ISNUMBER($G13))),"",$F13*$G13)</f>
        <v/>
      </c>
      <c r="I13" s="33" t="n"/>
      <c r="J13" s="34">
        <f>IF($F13="","",IF($I13&lt;&gt;"",$I13,IF(COUNTIFS('Banco'!$F$6:$F$405,$F13,'Banco'!$A$6:$A$405,"&gt;="&amp;$A13-Instrucciones!$B$25,'Banco'!$A$6:$A$405,"&lt;="&amp;$A13+Instrucciones!$B$25)=0,"No aparece en el banco",IF(COUNTIF($F$6:$F$405,$F13)&lt;=COUNTIF('Banco'!$F$6:$F$405,$F13),"Conciliado","Revisar"))))</f>
        <v/>
      </c>
    </row>
    <row r="14">
      <c r="A14" s="35" t="n"/>
      <c r="B14" s="36" t="n"/>
      <c r="C14" s="36" t="n"/>
      <c r="D14" s="37" t="n"/>
      <c r="E14" s="37" t="n"/>
      <c r="F14" s="30">
        <f>IF(AND($D14="",$E14=""),"",$D14-$E14)</f>
        <v/>
      </c>
      <c r="G14" s="31">
        <f>IF($A14="","",IF($A14&lt;MIN('Tipos de cambio'!$A$6:$A$605),"fuera de rango",IFERROR(LOOKUP($A14,'Tipos de cambio'!$A$6:$A$605,'Tipos de cambio'!$B$6:$B$605),"fuera de rango")))</f>
        <v/>
      </c>
      <c r="H14" s="32">
        <f>IF(OR($F14="",NOT(ISNUMBER($G14))),"",$F14*$G14)</f>
        <v/>
      </c>
      <c r="I14" s="33" t="n"/>
      <c r="J14" s="34">
        <f>IF($F14="","",IF($I14&lt;&gt;"",$I14,IF(COUNTIFS('Banco'!$F$6:$F$405,$F14,'Banco'!$A$6:$A$405,"&gt;="&amp;$A14-Instrucciones!$B$25,'Banco'!$A$6:$A$405,"&lt;="&amp;$A14+Instrucciones!$B$25)=0,"No aparece en el banco",IF(COUNTIF($F$6:$F$405,$F14)&lt;=COUNTIF('Banco'!$F$6:$F$405,$F14),"Conciliado","Revisar"))))</f>
        <v/>
      </c>
    </row>
    <row r="15">
      <c r="A15" s="35" t="n"/>
      <c r="B15" s="36" t="n"/>
      <c r="C15" s="36" t="n"/>
      <c r="D15" s="37" t="n"/>
      <c r="E15" s="37" t="n"/>
      <c r="F15" s="30">
        <f>IF(AND($D15="",$E15=""),"",$D15-$E15)</f>
        <v/>
      </c>
      <c r="G15" s="31">
        <f>IF($A15="","",IF($A15&lt;MIN('Tipos de cambio'!$A$6:$A$605),"fuera de rango",IFERROR(LOOKUP($A15,'Tipos de cambio'!$A$6:$A$605,'Tipos de cambio'!$B$6:$B$605),"fuera de rango")))</f>
        <v/>
      </c>
      <c r="H15" s="32">
        <f>IF(OR($F15="",NOT(ISNUMBER($G15))),"",$F15*$G15)</f>
        <v/>
      </c>
      <c r="I15" s="33" t="n"/>
      <c r="J15" s="34">
        <f>IF($F15="","",IF($I15&lt;&gt;"",$I15,IF(COUNTIFS('Banco'!$F$6:$F$405,$F15,'Banco'!$A$6:$A$405,"&gt;="&amp;$A15-Instrucciones!$B$25,'Banco'!$A$6:$A$405,"&lt;="&amp;$A15+Instrucciones!$B$25)=0,"No aparece en el banco",IF(COUNTIF($F$6:$F$405,$F15)&lt;=COUNTIF('Banco'!$F$6:$F$405,$F15),"Conciliado","Revisar"))))</f>
        <v/>
      </c>
    </row>
    <row r="16">
      <c r="A16" s="35" t="n"/>
      <c r="B16" s="36" t="n"/>
      <c r="C16" s="36" t="n"/>
      <c r="D16" s="37" t="n"/>
      <c r="E16" s="37" t="n"/>
      <c r="F16" s="30">
        <f>IF(AND($D16="",$E16=""),"",$D16-$E16)</f>
        <v/>
      </c>
      <c r="G16" s="31">
        <f>IF($A16="","",IF($A16&lt;MIN('Tipos de cambio'!$A$6:$A$605),"fuera de rango",IFERROR(LOOKUP($A16,'Tipos de cambio'!$A$6:$A$605,'Tipos de cambio'!$B$6:$B$605),"fuera de rango")))</f>
        <v/>
      </c>
      <c r="H16" s="32">
        <f>IF(OR($F16="",NOT(ISNUMBER($G16))),"",$F16*$G16)</f>
        <v/>
      </c>
      <c r="I16" s="33" t="n"/>
      <c r="J16" s="34">
        <f>IF($F16="","",IF($I16&lt;&gt;"",$I16,IF(COUNTIFS('Banco'!$F$6:$F$405,$F16,'Banco'!$A$6:$A$405,"&gt;="&amp;$A16-Instrucciones!$B$25,'Banco'!$A$6:$A$405,"&lt;="&amp;$A16+Instrucciones!$B$25)=0,"No aparece en el banco",IF(COUNTIF($F$6:$F$405,$F16)&lt;=COUNTIF('Banco'!$F$6:$F$405,$F16),"Conciliado","Revisar"))))</f>
        <v/>
      </c>
    </row>
    <row r="17">
      <c r="A17" s="35" t="n"/>
      <c r="B17" s="36" t="n"/>
      <c r="C17" s="36" t="n"/>
      <c r="D17" s="37" t="n"/>
      <c r="E17" s="37" t="n"/>
      <c r="F17" s="30">
        <f>IF(AND($D17="",$E17=""),"",$D17-$E17)</f>
        <v/>
      </c>
      <c r="G17" s="31">
        <f>IF($A17="","",IF($A17&lt;MIN('Tipos de cambio'!$A$6:$A$605),"fuera de rango",IFERROR(LOOKUP($A17,'Tipos de cambio'!$A$6:$A$605,'Tipos de cambio'!$B$6:$B$605),"fuera de rango")))</f>
        <v/>
      </c>
      <c r="H17" s="32">
        <f>IF(OR($F17="",NOT(ISNUMBER($G17))),"",$F17*$G17)</f>
        <v/>
      </c>
      <c r="I17" s="33" t="n"/>
      <c r="J17" s="34">
        <f>IF($F17="","",IF($I17&lt;&gt;"",$I17,IF(COUNTIFS('Banco'!$F$6:$F$405,$F17,'Banco'!$A$6:$A$405,"&gt;="&amp;$A17-Instrucciones!$B$25,'Banco'!$A$6:$A$405,"&lt;="&amp;$A17+Instrucciones!$B$25)=0,"No aparece en el banco",IF(COUNTIF($F$6:$F$405,$F17)&lt;=COUNTIF('Banco'!$F$6:$F$405,$F17),"Conciliado","Revisar"))))</f>
        <v/>
      </c>
    </row>
    <row r="18">
      <c r="A18" s="35" t="n"/>
      <c r="B18" s="36" t="n"/>
      <c r="C18" s="36" t="n"/>
      <c r="D18" s="37" t="n"/>
      <c r="E18" s="37" t="n"/>
      <c r="F18" s="30">
        <f>IF(AND($D18="",$E18=""),"",$D18-$E18)</f>
        <v/>
      </c>
      <c r="G18" s="31">
        <f>IF($A18="","",IF($A18&lt;MIN('Tipos de cambio'!$A$6:$A$605),"fuera de rango",IFERROR(LOOKUP($A18,'Tipos de cambio'!$A$6:$A$605,'Tipos de cambio'!$B$6:$B$605),"fuera de rango")))</f>
        <v/>
      </c>
      <c r="H18" s="32">
        <f>IF(OR($F18="",NOT(ISNUMBER($G18))),"",$F18*$G18)</f>
        <v/>
      </c>
      <c r="I18" s="33" t="n"/>
      <c r="J18" s="34">
        <f>IF($F18="","",IF($I18&lt;&gt;"",$I18,IF(COUNTIFS('Banco'!$F$6:$F$405,$F18,'Banco'!$A$6:$A$405,"&gt;="&amp;$A18-Instrucciones!$B$25,'Banco'!$A$6:$A$405,"&lt;="&amp;$A18+Instrucciones!$B$25)=0,"No aparece en el banco",IF(COUNTIF($F$6:$F$405,$F18)&lt;=COUNTIF('Banco'!$F$6:$F$405,$F18),"Conciliado","Revisar"))))</f>
        <v/>
      </c>
    </row>
    <row r="19">
      <c r="A19" s="35" t="n"/>
      <c r="B19" s="36" t="n"/>
      <c r="C19" s="36" t="n"/>
      <c r="D19" s="37" t="n"/>
      <c r="E19" s="37" t="n"/>
      <c r="F19" s="30">
        <f>IF(AND($D19="",$E19=""),"",$D19-$E19)</f>
        <v/>
      </c>
      <c r="G19" s="31">
        <f>IF($A19="","",IF($A19&lt;MIN('Tipos de cambio'!$A$6:$A$605),"fuera de rango",IFERROR(LOOKUP($A19,'Tipos de cambio'!$A$6:$A$605,'Tipos de cambio'!$B$6:$B$605),"fuera de rango")))</f>
        <v/>
      </c>
      <c r="H19" s="32">
        <f>IF(OR($F19="",NOT(ISNUMBER($G19))),"",$F19*$G19)</f>
        <v/>
      </c>
      <c r="I19" s="33" t="n"/>
      <c r="J19" s="34">
        <f>IF($F19="","",IF($I19&lt;&gt;"",$I19,IF(COUNTIFS('Banco'!$F$6:$F$405,$F19,'Banco'!$A$6:$A$405,"&gt;="&amp;$A19-Instrucciones!$B$25,'Banco'!$A$6:$A$405,"&lt;="&amp;$A19+Instrucciones!$B$25)=0,"No aparece en el banco",IF(COUNTIF($F$6:$F$405,$F19)&lt;=COUNTIF('Banco'!$F$6:$F$405,$F19),"Conciliado","Revisar"))))</f>
        <v/>
      </c>
    </row>
    <row r="20">
      <c r="A20" s="35" t="n"/>
      <c r="B20" s="36" t="n"/>
      <c r="C20" s="36" t="n"/>
      <c r="D20" s="37" t="n"/>
      <c r="E20" s="37" t="n"/>
      <c r="F20" s="30">
        <f>IF(AND($D20="",$E20=""),"",$D20-$E20)</f>
        <v/>
      </c>
      <c r="G20" s="31">
        <f>IF($A20="","",IF($A20&lt;MIN('Tipos de cambio'!$A$6:$A$605),"fuera de rango",IFERROR(LOOKUP($A20,'Tipos de cambio'!$A$6:$A$605,'Tipos de cambio'!$B$6:$B$605),"fuera de rango")))</f>
        <v/>
      </c>
      <c r="H20" s="32">
        <f>IF(OR($F20="",NOT(ISNUMBER($G20))),"",$F20*$G20)</f>
        <v/>
      </c>
      <c r="I20" s="33" t="n"/>
      <c r="J20" s="34">
        <f>IF($F20="","",IF($I20&lt;&gt;"",$I20,IF(COUNTIFS('Banco'!$F$6:$F$405,$F20,'Banco'!$A$6:$A$405,"&gt;="&amp;$A20-Instrucciones!$B$25,'Banco'!$A$6:$A$405,"&lt;="&amp;$A20+Instrucciones!$B$25)=0,"No aparece en el banco",IF(COUNTIF($F$6:$F$405,$F20)&lt;=COUNTIF('Banco'!$F$6:$F$405,$F20),"Conciliado","Revisar"))))</f>
        <v/>
      </c>
    </row>
    <row r="21">
      <c r="A21" s="35" t="n"/>
      <c r="B21" s="36" t="n"/>
      <c r="C21" s="36" t="n"/>
      <c r="D21" s="37" t="n"/>
      <c r="E21" s="37" t="n"/>
      <c r="F21" s="30">
        <f>IF(AND($D21="",$E21=""),"",$D21-$E21)</f>
        <v/>
      </c>
      <c r="G21" s="31">
        <f>IF($A21="","",IF($A21&lt;MIN('Tipos de cambio'!$A$6:$A$605),"fuera de rango",IFERROR(LOOKUP($A21,'Tipos de cambio'!$A$6:$A$605,'Tipos de cambio'!$B$6:$B$605),"fuera de rango")))</f>
        <v/>
      </c>
      <c r="H21" s="32">
        <f>IF(OR($F21="",NOT(ISNUMBER($G21))),"",$F21*$G21)</f>
        <v/>
      </c>
      <c r="I21" s="33" t="n"/>
      <c r="J21" s="34">
        <f>IF($F21="","",IF($I21&lt;&gt;"",$I21,IF(COUNTIFS('Banco'!$F$6:$F$405,$F21,'Banco'!$A$6:$A$405,"&gt;="&amp;$A21-Instrucciones!$B$25,'Banco'!$A$6:$A$405,"&lt;="&amp;$A21+Instrucciones!$B$25)=0,"No aparece en el banco",IF(COUNTIF($F$6:$F$405,$F21)&lt;=COUNTIF('Banco'!$F$6:$F$405,$F21),"Conciliado","Revisar"))))</f>
        <v/>
      </c>
    </row>
    <row r="22">
      <c r="A22" s="35" t="n"/>
      <c r="B22" s="36" t="n"/>
      <c r="C22" s="36" t="n"/>
      <c r="D22" s="37" t="n"/>
      <c r="E22" s="37" t="n"/>
      <c r="F22" s="30">
        <f>IF(AND($D22="",$E22=""),"",$D22-$E22)</f>
        <v/>
      </c>
      <c r="G22" s="31">
        <f>IF($A22="","",IF($A22&lt;MIN('Tipos de cambio'!$A$6:$A$605),"fuera de rango",IFERROR(LOOKUP($A22,'Tipos de cambio'!$A$6:$A$605,'Tipos de cambio'!$B$6:$B$605),"fuera de rango")))</f>
        <v/>
      </c>
      <c r="H22" s="32">
        <f>IF(OR($F22="",NOT(ISNUMBER($G22))),"",$F22*$G22)</f>
        <v/>
      </c>
      <c r="I22" s="33" t="n"/>
      <c r="J22" s="34">
        <f>IF($F22="","",IF($I22&lt;&gt;"",$I22,IF(COUNTIFS('Banco'!$F$6:$F$405,$F22,'Banco'!$A$6:$A$405,"&gt;="&amp;$A22-Instrucciones!$B$25,'Banco'!$A$6:$A$405,"&lt;="&amp;$A22+Instrucciones!$B$25)=0,"No aparece en el banco",IF(COUNTIF($F$6:$F$405,$F22)&lt;=COUNTIF('Banco'!$F$6:$F$405,$F22),"Conciliado","Revisar"))))</f>
        <v/>
      </c>
    </row>
    <row r="23">
      <c r="A23" s="35" t="n"/>
      <c r="B23" s="36" t="n"/>
      <c r="C23" s="36" t="n"/>
      <c r="D23" s="37" t="n"/>
      <c r="E23" s="37" t="n"/>
      <c r="F23" s="30">
        <f>IF(AND($D23="",$E23=""),"",$D23-$E23)</f>
        <v/>
      </c>
      <c r="G23" s="31">
        <f>IF($A23="","",IF($A23&lt;MIN('Tipos de cambio'!$A$6:$A$605),"fuera de rango",IFERROR(LOOKUP($A23,'Tipos de cambio'!$A$6:$A$605,'Tipos de cambio'!$B$6:$B$605),"fuera de rango")))</f>
        <v/>
      </c>
      <c r="H23" s="32">
        <f>IF(OR($F23="",NOT(ISNUMBER($G23))),"",$F23*$G23)</f>
        <v/>
      </c>
      <c r="I23" s="33" t="n"/>
      <c r="J23" s="34">
        <f>IF($F23="","",IF($I23&lt;&gt;"",$I23,IF(COUNTIFS('Banco'!$F$6:$F$405,$F23,'Banco'!$A$6:$A$405,"&gt;="&amp;$A23-Instrucciones!$B$25,'Banco'!$A$6:$A$405,"&lt;="&amp;$A23+Instrucciones!$B$25)=0,"No aparece en el banco",IF(COUNTIF($F$6:$F$405,$F23)&lt;=COUNTIF('Banco'!$F$6:$F$405,$F23),"Conciliado","Revisar"))))</f>
        <v/>
      </c>
    </row>
    <row r="24">
      <c r="A24" s="35" t="n"/>
      <c r="B24" s="36" t="n"/>
      <c r="C24" s="36" t="n"/>
      <c r="D24" s="37" t="n"/>
      <c r="E24" s="37" t="n"/>
      <c r="F24" s="30">
        <f>IF(AND($D24="",$E24=""),"",$D24-$E24)</f>
        <v/>
      </c>
      <c r="G24" s="31">
        <f>IF($A24="","",IF($A24&lt;MIN('Tipos de cambio'!$A$6:$A$605),"fuera de rango",IFERROR(LOOKUP($A24,'Tipos de cambio'!$A$6:$A$605,'Tipos de cambio'!$B$6:$B$605),"fuera de rango")))</f>
        <v/>
      </c>
      <c r="H24" s="32">
        <f>IF(OR($F24="",NOT(ISNUMBER($G24))),"",$F24*$G24)</f>
        <v/>
      </c>
      <c r="I24" s="33" t="n"/>
      <c r="J24" s="34">
        <f>IF($F24="","",IF($I24&lt;&gt;"",$I24,IF(COUNTIFS('Banco'!$F$6:$F$405,$F24,'Banco'!$A$6:$A$405,"&gt;="&amp;$A24-Instrucciones!$B$25,'Banco'!$A$6:$A$405,"&lt;="&amp;$A24+Instrucciones!$B$25)=0,"No aparece en el banco",IF(COUNTIF($F$6:$F$405,$F24)&lt;=COUNTIF('Banco'!$F$6:$F$405,$F24),"Conciliado","Revisar"))))</f>
        <v/>
      </c>
    </row>
    <row r="25">
      <c r="A25" s="35" t="n"/>
      <c r="B25" s="36" t="n"/>
      <c r="C25" s="36" t="n"/>
      <c r="D25" s="37" t="n"/>
      <c r="E25" s="37" t="n"/>
      <c r="F25" s="30">
        <f>IF(AND($D25="",$E25=""),"",$D25-$E25)</f>
        <v/>
      </c>
      <c r="G25" s="31">
        <f>IF($A25="","",IF($A25&lt;MIN('Tipos de cambio'!$A$6:$A$605),"fuera de rango",IFERROR(LOOKUP($A25,'Tipos de cambio'!$A$6:$A$605,'Tipos de cambio'!$B$6:$B$605),"fuera de rango")))</f>
        <v/>
      </c>
      <c r="H25" s="32">
        <f>IF(OR($F25="",NOT(ISNUMBER($G25))),"",$F25*$G25)</f>
        <v/>
      </c>
      <c r="I25" s="33" t="n"/>
      <c r="J25" s="34">
        <f>IF($F25="","",IF($I25&lt;&gt;"",$I25,IF(COUNTIFS('Banco'!$F$6:$F$405,$F25,'Banco'!$A$6:$A$405,"&gt;="&amp;$A25-Instrucciones!$B$25,'Banco'!$A$6:$A$405,"&lt;="&amp;$A25+Instrucciones!$B$25)=0,"No aparece en el banco",IF(COUNTIF($F$6:$F$405,$F25)&lt;=COUNTIF('Banco'!$F$6:$F$405,$F25),"Conciliado","Revisar"))))</f>
        <v/>
      </c>
    </row>
    <row r="26">
      <c r="A26" s="35" t="n"/>
      <c r="B26" s="36" t="n"/>
      <c r="C26" s="36" t="n"/>
      <c r="D26" s="37" t="n"/>
      <c r="E26" s="37" t="n"/>
      <c r="F26" s="30">
        <f>IF(AND($D26="",$E26=""),"",$D26-$E26)</f>
        <v/>
      </c>
      <c r="G26" s="31">
        <f>IF($A26="","",IF($A26&lt;MIN('Tipos de cambio'!$A$6:$A$605),"fuera de rango",IFERROR(LOOKUP($A26,'Tipos de cambio'!$A$6:$A$605,'Tipos de cambio'!$B$6:$B$605),"fuera de rango")))</f>
        <v/>
      </c>
      <c r="H26" s="32">
        <f>IF(OR($F26="",NOT(ISNUMBER($G26))),"",$F26*$G26)</f>
        <v/>
      </c>
      <c r="I26" s="33" t="n"/>
      <c r="J26" s="34">
        <f>IF($F26="","",IF($I26&lt;&gt;"",$I26,IF(COUNTIFS('Banco'!$F$6:$F$405,$F26,'Banco'!$A$6:$A$405,"&gt;="&amp;$A26-Instrucciones!$B$25,'Banco'!$A$6:$A$405,"&lt;="&amp;$A26+Instrucciones!$B$25)=0,"No aparece en el banco",IF(COUNTIF($F$6:$F$405,$F26)&lt;=COUNTIF('Banco'!$F$6:$F$405,$F26),"Conciliado","Revisar"))))</f>
        <v/>
      </c>
    </row>
    <row r="27">
      <c r="A27" s="35" t="n"/>
      <c r="B27" s="36" t="n"/>
      <c r="C27" s="36" t="n"/>
      <c r="D27" s="37" t="n"/>
      <c r="E27" s="37" t="n"/>
      <c r="F27" s="30">
        <f>IF(AND($D27="",$E27=""),"",$D27-$E27)</f>
        <v/>
      </c>
      <c r="G27" s="31">
        <f>IF($A27="","",IF($A27&lt;MIN('Tipos de cambio'!$A$6:$A$605),"fuera de rango",IFERROR(LOOKUP($A27,'Tipos de cambio'!$A$6:$A$605,'Tipos de cambio'!$B$6:$B$605),"fuera de rango")))</f>
        <v/>
      </c>
      <c r="H27" s="32">
        <f>IF(OR($F27="",NOT(ISNUMBER($G27))),"",$F27*$G27)</f>
        <v/>
      </c>
      <c r="I27" s="33" t="n"/>
      <c r="J27" s="34">
        <f>IF($F27="","",IF($I27&lt;&gt;"",$I27,IF(COUNTIFS('Banco'!$F$6:$F$405,$F27,'Banco'!$A$6:$A$405,"&gt;="&amp;$A27-Instrucciones!$B$25,'Banco'!$A$6:$A$405,"&lt;="&amp;$A27+Instrucciones!$B$25)=0,"No aparece en el banco",IF(COUNTIF($F$6:$F$405,$F27)&lt;=COUNTIF('Banco'!$F$6:$F$405,$F27),"Conciliado","Revisar"))))</f>
        <v/>
      </c>
    </row>
    <row r="28">
      <c r="A28" s="35" t="n"/>
      <c r="B28" s="36" t="n"/>
      <c r="C28" s="36" t="n"/>
      <c r="D28" s="37" t="n"/>
      <c r="E28" s="37" t="n"/>
      <c r="F28" s="30">
        <f>IF(AND($D28="",$E28=""),"",$D28-$E28)</f>
        <v/>
      </c>
      <c r="G28" s="31">
        <f>IF($A28="","",IF($A28&lt;MIN('Tipos de cambio'!$A$6:$A$605),"fuera de rango",IFERROR(LOOKUP($A28,'Tipos de cambio'!$A$6:$A$605,'Tipos de cambio'!$B$6:$B$605),"fuera de rango")))</f>
        <v/>
      </c>
      <c r="H28" s="32">
        <f>IF(OR($F28="",NOT(ISNUMBER($G28))),"",$F28*$G28)</f>
        <v/>
      </c>
      <c r="I28" s="33" t="n"/>
      <c r="J28" s="34">
        <f>IF($F28="","",IF($I28&lt;&gt;"",$I28,IF(COUNTIFS('Banco'!$F$6:$F$405,$F28,'Banco'!$A$6:$A$405,"&gt;="&amp;$A28-Instrucciones!$B$25,'Banco'!$A$6:$A$405,"&lt;="&amp;$A28+Instrucciones!$B$25)=0,"No aparece en el banco",IF(COUNTIF($F$6:$F$405,$F28)&lt;=COUNTIF('Banco'!$F$6:$F$405,$F28),"Conciliado","Revisar"))))</f>
        <v/>
      </c>
    </row>
    <row r="29">
      <c r="A29" s="35" t="n"/>
      <c r="B29" s="36" t="n"/>
      <c r="C29" s="36" t="n"/>
      <c r="D29" s="37" t="n"/>
      <c r="E29" s="37" t="n"/>
      <c r="F29" s="30">
        <f>IF(AND($D29="",$E29=""),"",$D29-$E29)</f>
        <v/>
      </c>
      <c r="G29" s="31">
        <f>IF($A29="","",IF($A29&lt;MIN('Tipos de cambio'!$A$6:$A$605),"fuera de rango",IFERROR(LOOKUP($A29,'Tipos de cambio'!$A$6:$A$605,'Tipos de cambio'!$B$6:$B$605),"fuera de rango")))</f>
        <v/>
      </c>
      <c r="H29" s="32">
        <f>IF(OR($F29="",NOT(ISNUMBER($G29))),"",$F29*$G29)</f>
        <v/>
      </c>
      <c r="I29" s="33" t="n"/>
      <c r="J29" s="34">
        <f>IF($F29="","",IF($I29&lt;&gt;"",$I29,IF(COUNTIFS('Banco'!$F$6:$F$405,$F29,'Banco'!$A$6:$A$405,"&gt;="&amp;$A29-Instrucciones!$B$25,'Banco'!$A$6:$A$405,"&lt;="&amp;$A29+Instrucciones!$B$25)=0,"No aparece en el banco",IF(COUNTIF($F$6:$F$405,$F29)&lt;=COUNTIF('Banco'!$F$6:$F$405,$F29),"Conciliado","Revisar"))))</f>
        <v/>
      </c>
    </row>
    <row r="30">
      <c r="A30" s="35" t="n"/>
      <c r="B30" s="36" t="n"/>
      <c r="C30" s="36" t="n"/>
      <c r="D30" s="37" t="n"/>
      <c r="E30" s="37" t="n"/>
      <c r="F30" s="30">
        <f>IF(AND($D30="",$E30=""),"",$D30-$E30)</f>
        <v/>
      </c>
      <c r="G30" s="31">
        <f>IF($A30="","",IF($A30&lt;MIN('Tipos de cambio'!$A$6:$A$605),"fuera de rango",IFERROR(LOOKUP($A30,'Tipos de cambio'!$A$6:$A$605,'Tipos de cambio'!$B$6:$B$605),"fuera de rango")))</f>
        <v/>
      </c>
      <c r="H30" s="32">
        <f>IF(OR($F30="",NOT(ISNUMBER($G30))),"",$F30*$G30)</f>
        <v/>
      </c>
      <c r="I30" s="33" t="n"/>
      <c r="J30" s="34">
        <f>IF($F30="","",IF($I30&lt;&gt;"",$I30,IF(COUNTIFS('Banco'!$F$6:$F$405,$F30,'Banco'!$A$6:$A$405,"&gt;="&amp;$A30-Instrucciones!$B$25,'Banco'!$A$6:$A$405,"&lt;="&amp;$A30+Instrucciones!$B$25)=0,"No aparece en el banco",IF(COUNTIF($F$6:$F$405,$F30)&lt;=COUNTIF('Banco'!$F$6:$F$405,$F30),"Conciliado","Revisar"))))</f>
        <v/>
      </c>
    </row>
    <row r="31">
      <c r="A31" s="35" t="n"/>
      <c r="B31" s="36" t="n"/>
      <c r="C31" s="36" t="n"/>
      <c r="D31" s="37" t="n"/>
      <c r="E31" s="37" t="n"/>
      <c r="F31" s="30">
        <f>IF(AND($D31="",$E31=""),"",$D31-$E31)</f>
        <v/>
      </c>
      <c r="G31" s="31">
        <f>IF($A31="","",IF($A31&lt;MIN('Tipos de cambio'!$A$6:$A$605),"fuera de rango",IFERROR(LOOKUP($A31,'Tipos de cambio'!$A$6:$A$605,'Tipos de cambio'!$B$6:$B$605),"fuera de rango")))</f>
        <v/>
      </c>
      <c r="H31" s="32">
        <f>IF(OR($F31="",NOT(ISNUMBER($G31))),"",$F31*$G31)</f>
        <v/>
      </c>
      <c r="I31" s="33" t="n"/>
      <c r="J31" s="34">
        <f>IF($F31="","",IF($I31&lt;&gt;"",$I31,IF(COUNTIFS('Banco'!$F$6:$F$405,$F31,'Banco'!$A$6:$A$405,"&gt;="&amp;$A31-Instrucciones!$B$25,'Banco'!$A$6:$A$405,"&lt;="&amp;$A31+Instrucciones!$B$25)=0,"No aparece en el banco",IF(COUNTIF($F$6:$F$405,$F31)&lt;=COUNTIF('Banco'!$F$6:$F$405,$F31),"Conciliado","Revisar"))))</f>
        <v/>
      </c>
    </row>
    <row r="32">
      <c r="A32" s="35" t="n"/>
      <c r="B32" s="36" t="n"/>
      <c r="C32" s="36" t="n"/>
      <c r="D32" s="37" t="n"/>
      <c r="E32" s="37" t="n"/>
      <c r="F32" s="30">
        <f>IF(AND($D32="",$E32=""),"",$D32-$E32)</f>
        <v/>
      </c>
      <c r="G32" s="31">
        <f>IF($A32="","",IF($A32&lt;MIN('Tipos de cambio'!$A$6:$A$605),"fuera de rango",IFERROR(LOOKUP($A32,'Tipos de cambio'!$A$6:$A$605,'Tipos de cambio'!$B$6:$B$605),"fuera de rango")))</f>
        <v/>
      </c>
      <c r="H32" s="32">
        <f>IF(OR($F32="",NOT(ISNUMBER($G32))),"",$F32*$G32)</f>
        <v/>
      </c>
      <c r="I32" s="33" t="n"/>
      <c r="J32" s="34">
        <f>IF($F32="","",IF($I32&lt;&gt;"",$I32,IF(COUNTIFS('Banco'!$F$6:$F$405,$F32,'Banco'!$A$6:$A$405,"&gt;="&amp;$A32-Instrucciones!$B$25,'Banco'!$A$6:$A$405,"&lt;="&amp;$A32+Instrucciones!$B$25)=0,"No aparece en el banco",IF(COUNTIF($F$6:$F$405,$F32)&lt;=COUNTIF('Banco'!$F$6:$F$405,$F32),"Conciliado","Revisar"))))</f>
        <v/>
      </c>
    </row>
    <row r="33">
      <c r="A33" s="35" t="n"/>
      <c r="B33" s="36" t="n"/>
      <c r="C33" s="36" t="n"/>
      <c r="D33" s="37" t="n"/>
      <c r="E33" s="37" t="n"/>
      <c r="F33" s="30">
        <f>IF(AND($D33="",$E33=""),"",$D33-$E33)</f>
        <v/>
      </c>
      <c r="G33" s="31">
        <f>IF($A33="","",IF($A33&lt;MIN('Tipos de cambio'!$A$6:$A$605),"fuera de rango",IFERROR(LOOKUP($A33,'Tipos de cambio'!$A$6:$A$605,'Tipos de cambio'!$B$6:$B$605),"fuera de rango")))</f>
        <v/>
      </c>
      <c r="H33" s="32">
        <f>IF(OR($F33="",NOT(ISNUMBER($G33))),"",$F33*$G33)</f>
        <v/>
      </c>
      <c r="I33" s="33" t="n"/>
      <c r="J33" s="34">
        <f>IF($F33="","",IF($I33&lt;&gt;"",$I33,IF(COUNTIFS('Banco'!$F$6:$F$405,$F33,'Banco'!$A$6:$A$405,"&gt;="&amp;$A33-Instrucciones!$B$25,'Banco'!$A$6:$A$405,"&lt;="&amp;$A33+Instrucciones!$B$25)=0,"No aparece en el banco",IF(COUNTIF($F$6:$F$405,$F33)&lt;=COUNTIF('Banco'!$F$6:$F$405,$F33),"Conciliado","Revisar"))))</f>
        <v/>
      </c>
    </row>
    <row r="34">
      <c r="A34" s="35" t="n"/>
      <c r="B34" s="36" t="n"/>
      <c r="C34" s="36" t="n"/>
      <c r="D34" s="37" t="n"/>
      <c r="E34" s="37" t="n"/>
      <c r="F34" s="30">
        <f>IF(AND($D34="",$E34=""),"",$D34-$E34)</f>
        <v/>
      </c>
      <c r="G34" s="31">
        <f>IF($A34="","",IF($A34&lt;MIN('Tipos de cambio'!$A$6:$A$605),"fuera de rango",IFERROR(LOOKUP($A34,'Tipos de cambio'!$A$6:$A$605,'Tipos de cambio'!$B$6:$B$605),"fuera de rango")))</f>
        <v/>
      </c>
      <c r="H34" s="32">
        <f>IF(OR($F34="",NOT(ISNUMBER($G34))),"",$F34*$G34)</f>
        <v/>
      </c>
      <c r="I34" s="33" t="n"/>
      <c r="J34" s="34">
        <f>IF($F34="","",IF($I34&lt;&gt;"",$I34,IF(COUNTIFS('Banco'!$F$6:$F$405,$F34,'Banco'!$A$6:$A$405,"&gt;="&amp;$A34-Instrucciones!$B$25,'Banco'!$A$6:$A$405,"&lt;="&amp;$A34+Instrucciones!$B$25)=0,"No aparece en el banco",IF(COUNTIF($F$6:$F$405,$F34)&lt;=COUNTIF('Banco'!$F$6:$F$405,$F34),"Conciliado","Revisar"))))</f>
        <v/>
      </c>
    </row>
    <row r="35">
      <c r="A35" s="35" t="n"/>
      <c r="B35" s="36" t="n"/>
      <c r="C35" s="36" t="n"/>
      <c r="D35" s="37" t="n"/>
      <c r="E35" s="37" t="n"/>
      <c r="F35" s="30">
        <f>IF(AND($D35="",$E35=""),"",$D35-$E35)</f>
        <v/>
      </c>
      <c r="G35" s="31">
        <f>IF($A35="","",IF($A35&lt;MIN('Tipos de cambio'!$A$6:$A$605),"fuera de rango",IFERROR(LOOKUP($A35,'Tipos de cambio'!$A$6:$A$605,'Tipos de cambio'!$B$6:$B$605),"fuera de rango")))</f>
        <v/>
      </c>
      <c r="H35" s="32">
        <f>IF(OR($F35="",NOT(ISNUMBER($G35))),"",$F35*$G35)</f>
        <v/>
      </c>
      <c r="I35" s="33" t="n"/>
      <c r="J35" s="34">
        <f>IF($F35="","",IF($I35&lt;&gt;"",$I35,IF(COUNTIFS('Banco'!$F$6:$F$405,$F35,'Banco'!$A$6:$A$405,"&gt;="&amp;$A35-Instrucciones!$B$25,'Banco'!$A$6:$A$405,"&lt;="&amp;$A35+Instrucciones!$B$25)=0,"No aparece en el banco",IF(COUNTIF($F$6:$F$405,$F35)&lt;=COUNTIF('Banco'!$F$6:$F$405,$F35),"Conciliado","Revisar"))))</f>
        <v/>
      </c>
    </row>
    <row r="36">
      <c r="A36" s="35" t="n"/>
      <c r="B36" s="36" t="n"/>
      <c r="C36" s="36" t="n"/>
      <c r="D36" s="37" t="n"/>
      <c r="E36" s="37" t="n"/>
      <c r="F36" s="30">
        <f>IF(AND($D36="",$E36=""),"",$D36-$E36)</f>
        <v/>
      </c>
      <c r="G36" s="31">
        <f>IF($A36="","",IF($A36&lt;MIN('Tipos de cambio'!$A$6:$A$605),"fuera de rango",IFERROR(LOOKUP($A36,'Tipos de cambio'!$A$6:$A$605,'Tipos de cambio'!$B$6:$B$605),"fuera de rango")))</f>
        <v/>
      </c>
      <c r="H36" s="32">
        <f>IF(OR($F36="",NOT(ISNUMBER($G36))),"",$F36*$G36)</f>
        <v/>
      </c>
      <c r="I36" s="33" t="n"/>
      <c r="J36" s="34">
        <f>IF($F36="","",IF($I36&lt;&gt;"",$I36,IF(COUNTIFS('Banco'!$F$6:$F$405,$F36,'Banco'!$A$6:$A$405,"&gt;="&amp;$A36-Instrucciones!$B$25,'Banco'!$A$6:$A$405,"&lt;="&amp;$A36+Instrucciones!$B$25)=0,"No aparece en el banco",IF(COUNTIF($F$6:$F$405,$F36)&lt;=COUNTIF('Banco'!$F$6:$F$405,$F36),"Conciliado","Revisar"))))</f>
        <v/>
      </c>
    </row>
    <row r="37">
      <c r="A37" s="35" t="n"/>
      <c r="B37" s="36" t="n"/>
      <c r="C37" s="36" t="n"/>
      <c r="D37" s="37" t="n"/>
      <c r="E37" s="37" t="n"/>
      <c r="F37" s="30">
        <f>IF(AND($D37="",$E37=""),"",$D37-$E37)</f>
        <v/>
      </c>
      <c r="G37" s="31">
        <f>IF($A37="","",IF($A37&lt;MIN('Tipos de cambio'!$A$6:$A$605),"fuera de rango",IFERROR(LOOKUP($A37,'Tipos de cambio'!$A$6:$A$605,'Tipos de cambio'!$B$6:$B$605),"fuera de rango")))</f>
        <v/>
      </c>
      <c r="H37" s="32">
        <f>IF(OR($F37="",NOT(ISNUMBER($G37))),"",$F37*$G37)</f>
        <v/>
      </c>
      <c r="I37" s="33" t="n"/>
      <c r="J37" s="34">
        <f>IF($F37="","",IF($I37&lt;&gt;"",$I37,IF(COUNTIFS('Banco'!$F$6:$F$405,$F37,'Banco'!$A$6:$A$405,"&gt;="&amp;$A37-Instrucciones!$B$25,'Banco'!$A$6:$A$405,"&lt;="&amp;$A37+Instrucciones!$B$25)=0,"No aparece en el banco",IF(COUNTIF($F$6:$F$405,$F37)&lt;=COUNTIF('Banco'!$F$6:$F$405,$F37),"Conciliado","Revisar"))))</f>
        <v/>
      </c>
    </row>
    <row r="38">
      <c r="A38" s="35" t="n"/>
      <c r="B38" s="36" t="n"/>
      <c r="C38" s="36" t="n"/>
      <c r="D38" s="37" t="n"/>
      <c r="E38" s="37" t="n"/>
      <c r="F38" s="30">
        <f>IF(AND($D38="",$E38=""),"",$D38-$E38)</f>
        <v/>
      </c>
      <c r="G38" s="31">
        <f>IF($A38="","",IF($A38&lt;MIN('Tipos de cambio'!$A$6:$A$605),"fuera de rango",IFERROR(LOOKUP($A38,'Tipos de cambio'!$A$6:$A$605,'Tipos de cambio'!$B$6:$B$605),"fuera de rango")))</f>
        <v/>
      </c>
      <c r="H38" s="32">
        <f>IF(OR($F38="",NOT(ISNUMBER($G38))),"",$F38*$G38)</f>
        <v/>
      </c>
      <c r="I38" s="33" t="n"/>
      <c r="J38" s="34">
        <f>IF($F38="","",IF($I38&lt;&gt;"",$I38,IF(COUNTIFS('Banco'!$F$6:$F$405,$F38,'Banco'!$A$6:$A$405,"&gt;="&amp;$A38-Instrucciones!$B$25,'Banco'!$A$6:$A$405,"&lt;="&amp;$A38+Instrucciones!$B$25)=0,"No aparece en el banco",IF(COUNTIF($F$6:$F$405,$F38)&lt;=COUNTIF('Banco'!$F$6:$F$405,$F38),"Conciliado","Revisar"))))</f>
        <v/>
      </c>
    </row>
    <row r="39">
      <c r="A39" s="35" t="n"/>
      <c r="B39" s="36" t="n"/>
      <c r="C39" s="36" t="n"/>
      <c r="D39" s="37" t="n"/>
      <c r="E39" s="37" t="n"/>
      <c r="F39" s="30">
        <f>IF(AND($D39="",$E39=""),"",$D39-$E39)</f>
        <v/>
      </c>
      <c r="G39" s="31">
        <f>IF($A39="","",IF($A39&lt;MIN('Tipos de cambio'!$A$6:$A$605),"fuera de rango",IFERROR(LOOKUP($A39,'Tipos de cambio'!$A$6:$A$605,'Tipos de cambio'!$B$6:$B$605),"fuera de rango")))</f>
        <v/>
      </c>
      <c r="H39" s="32">
        <f>IF(OR($F39="",NOT(ISNUMBER($G39))),"",$F39*$G39)</f>
        <v/>
      </c>
      <c r="I39" s="33" t="n"/>
      <c r="J39" s="34">
        <f>IF($F39="","",IF($I39&lt;&gt;"",$I39,IF(COUNTIFS('Banco'!$F$6:$F$405,$F39,'Banco'!$A$6:$A$405,"&gt;="&amp;$A39-Instrucciones!$B$25,'Banco'!$A$6:$A$405,"&lt;="&amp;$A39+Instrucciones!$B$25)=0,"No aparece en el banco",IF(COUNTIF($F$6:$F$405,$F39)&lt;=COUNTIF('Banco'!$F$6:$F$405,$F39),"Conciliado","Revisar"))))</f>
        <v/>
      </c>
    </row>
    <row r="40">
      <c r="A40" s="35" t="n"/>
      <c r="B40" s="36" t="n"/>
      <c r="C40" s="36" t="n"/>
      <c r="D40" s="37" t="n"/>
      <c r="E40" s="37" t="n"/>
      <c r="F40" s="30">
        <f>IF(AND($D40="",$E40=""),"",$D40-$E40)</f>
        <v/>
      </c>
      <c r="G40" s="31">
        <f>IF($A40="","",IF($A40&lt;MIN('Tipos de cambio'!$A$6:$A$605),"fuera de rango",IFERROR(LOOKUP($A40,'Tipos de cambio'!$A$6:$A$605,'Tipos de cambio'!$B$6:$B$605),"fuera de rango")))</f>
        <v/>
      </c>
      <c r="H40" s="32">
        <f>IF(OR($F40="",NOT(ISNUMBER($G40))),"",$F40*$G40)</f>
        <v/>
      </c>
      <c r="I40" s="33" t="n"/>
      <c r="J40" s="34">
        <f>IF($F40="","",IF($I40&lt;&gt;"",$I40,IF(COUNTIFS('Banco'!$F$6:$F$405,$F40,'Banco'!$A$6:$A$405,"&gt;="&amp;$A40-Instrucciones!$B$25,'Banco'!$A$6:$A$405,"&lt;="&amp;$A40+Instrucciones!$B$25)=0,"No aparece en el banco",IF(COUNTIF($F$6:$F$405,$F40)&lt;=COUNTIF('Banco'!$F$6:$F$405,$F40),"Conciliado","Revisar"))))</f>
        <v/>
      </c>
    </row>
    <row r="41">
      <c r="A41" s="35" t="n"/>
      <c r="B41" s="36" t="n"/>
      <c r="C41" s="36" t="n"/>
      <c r="D41" s="37" t="n"/>
      <c r="E41" s="37" t="n"/>
      <c r="F41" s="30">
        <f>IF(AND($D41="",$E41=""),"",$D41-$E41)</f>
        <v/>
      </c>
      <c r="G41" s="31">
        <f>IF($A41="","",IF($A41&lt;MIN('Tipos de cambio'!$A$6:$A$605),"fuera de rango",IFERROR(LOOKUP($A41,'Tipos de cambio'!$A$6:$A$605,'Tipos de cambio'!$B$6:$B$605),"fuera de rango")))</f>
        <v/>
      </c>
      <c r="H41" s="32">
        <f>IF(OR($F41="",NOT(ISNUMBER($G41))),"",$F41*$G41)</f>
        <v/>
      </c>
      <c r="I41" s="33" t="n"/>
      <c r="J41" s="34">
        <f>IF($F41="","",IF($I41&lt;&gt;"",$I41,IF(COUNTIFS('Banco'!$F$6:$F$405,$F41,'Banco'!$A$6:$A$405,"&gt;="&amp;$A41-Instrucciones!$B$25,'Banco'!$A$6:$A$405,"&lt;="&amp;$A41+Instrucciones!$B$25)=0,"No aparece en el banco",IF(COUNTIF($F$6:$F$405,$F41)&lt;=COUNTIF('Banco'!$F$6:$F$405,$F41),"Conciliado","Revisar"))))</f>
        <v/>
      </c>
    </row>
    <row r="42">
      <c r="A42" s="35" t="n"/>
      <c r="B42" s="36" t="n"/>
      <c r="C42" s="36" t="n"/>
      <c r="D42" s="37" t="n"/>
      <c r="E42" s="37" t="n"/>
      <c r="F42" s="30">
        <f>IF(AND($D42="",$E42=""),"",$D42-$E42)</f>
        <v/>
      </c>
      <c r="G42" s="31">
        <f>IF($A42="","",IF($A42&lt;MIN('Tipos de cambio'!$A$6:$A$605),"fuera de rango",IFERROR(LOOKUP($A42,'Tipos de cambio'!$A$6:$A$605,'Tipos de cambio'!$B$6:$B$605),"fuera de rango")))</f>
        <v/>
      </c>
      <c r="H42" s="32">
        <f>IF(OR($F42="",NOT(ISNUMBER($G42))),"",$F42*$G42)</f>
        <v/>
      </c>
      <c r="I42" s="33" t="n"/>
      <c r="J42" s="34">
        <f>IF($F42="","",IF($I42&lt;&gt;"",$I42,IF(COUNTIFS('Banco'!$F$6:$F$405,$F42,'Banco'!$A$6:$A$405,"&gt;="&amp;$A42-Instrucciones!$B$25,'Banco'!$A$6:$A$405,"&lt;="&amp;$A42+Instrucciones!$B$25)=0,"No aparece en el banco",IF(COUNTIF($F$6:$F$405,$F42)&lt;=COUNTIF('Banco'!$F$6:$F$405,$F42),"Conciliado","Revisar"))))</f>
        <v/>
      </c>
    </row>
    <row r="43">
      <c r="A43" s="35" t="n"/>
      <c r="B43" s="36" t="n"/>
      <c r="C43" s="36" t="n"/>
      <c r="D43" s="37" t="n"/>
      <c r="E43" s="37" t="n"/>
      <c r="F43" s="30">
        <f>IF(AND($D43="",$E43=""),"",$D43-$E43)</f>
        <v/>
      </c>
      <c r="G43" s="31">
        <f>IF($A43="","",IF($A43&lt;MIN('Tipos de cambio'!$A$6:$A$605),"fuera de rango",IFERROR(LOOKUP($A43,'Tipos de cambio'!$A$6:$A$605,'Tipos de cambio'!$B$6:$B$605),"fuera de rango")))</f>
        <v/>
      </c>
      <c r="H43" s="32">
        <f>IF(OR($F43="",NOT(ISNUMBER($G43))),"",$F43*$G43)</f>
        <v/>
      </c>
      <c r="I43" s="33" t="n"/>
      <c r="J43" s="34">
        <f>IF($F43="","",IF($I43&lt;&gt;"",$I43,IF(COUNTIFS('Banco'!$F$6:$F$405,$F43,'Banco'!$A$6:$A$405,"&gt;="&amp;$A43-Instrucciones!$B$25,'Banco'!$A$6:$A$405,"&lt;="&amp;$A43+Instrucciones!$B$25)=0,"No aparece en el banco",IF(COUNTIF($F$6:$F$405,$F43)&lt;=COUNTIF('Banco'!$F$6:$F$405,$F43),"Conciliado","Revisar"))))</f>
        <v/>
      </c>
    </row>
    <row r="44">
      <c r="A44" s="35" t="n"/>
      <c r="B44" s="36" t="n"/>
      <c r="C44" s="36" t="n"/>
      <c r="D44" s="37" t="n"/>
      <c r="E44" s="37" t="n"/>
      <c r="F44" s="30">
        <f>IF(AND($D44="",$E44=""),"",$D44-$E44)</f>
        <v/>
      </c>
      <c r="G44" s="31">
        <f>IF($A44="","",IF($A44&lt;MIN('Tipos de cambio'!$A$6:$A$605),"fuera de rango",IFERROR(LOOKUP($A44,'Tipos de cambio'!$A$6:$A$605,'Tipos de cambio'!$B$6:$B$605),"fuera de rango")))</f>
        <v/>
      </c>
      <c r="H44" s="32">
        <f>IF(OR($F44="",NOT(ISNUMBER($G44))),"",$F44*$G44)</f>
        <v/>
      </c>
      <c r="I44" s="33" t="n"/>
      <c r="J44" s="34">
        <f>IF($F44="","",IF($I44&lt;&gt;"",$I44,IF(COUNTIFS('Banco'!$F$6:$F$405,$F44,'Banco'!$A$6:$A$405,"&gt;="&amp;$A44-Instrucciones!$B$25,'Banco'!$A$6:$A$405,"&lt;="&amp;$A44+Instrucciones!$B$25)=0,"No aparece en el banco",IF(COUNTIF($F$6:$F$405,$F44)&lt;=COUNTIF('Banco'!$F$6:$F$405,$F44),"Conciliado","Revisar"))))</f>
        <v/>
      </c>
    </row>
    <row r="45">
      <c r="A45" s="35" t="n"/>
      <c r="B45" s="36" t="n"/>
      <c r="C45" s="36" t="n"/>
      <c r="D45" s="37" t="n"/>
      <c r="E45" s="37" t="n"/>
      <c r="F45" s="30">
        <f>IF(AND($D45="",$E45=""),"",$D45-$E45)</f>
        <v/>
      </c>
      <c r="G45" s="31">
        <f>IF($A45="","",IF($A45&lt;MIN('Tipos de cambio'!$A$6:$A$605),"fuera de rango",IFERROR(LOOKUP($A45,'Tipos de cambio'!$A$6:$A$605,'Tipos de cambio'!$B$6:$B$605),"fuera de rango")))</f>
        <v/>
      </c>
      <c r="H45" s="32">
        <f>IF(OR($F45="",NOT(ISNUMBER($G45))),"",$F45*$G45)</f>
        <v/>
      </c>
      <c r="I45" s="33" t="n"/>
      <c r="J45" s="34">
        <f>IF($F45="","",IF($I45&lt;&gt;"",$I45,IF(COUNTIFS('Banco'!$F$6:$F$405,$F45,'Banco'!$A$6:$A$405,"&gt;="&amp;$A45-Instrucciones!$B$25,'Banco'!$A$6:$A$405,"&lt;="&amp;$A45+Instrucciones!$B$25)=0,"No aparece en el banco",IF(COUNTIF($F$6:$F$405,$F45)&lt;=COUNTIF('Banco'!$F$6:$F$405,$F45),"Conciliado","Revisar"))))</f>
        <v/>
      </c>
    </row>
    <row r="46">
      <c r="A46" s="35" t="n"/>
      <c r="B46" s="36" t="n"/>
      <c r="C46" s="36" t="n"/>
      <c r="D46" s="37" t="n"/>
      <c r="E46" s="37" t="n"/>
      <c r="F46" s="30">
        <f>IF(AND($D46="",$E46=""),"",$D46-$E46)</f>
        <v/>
      </c>
      <c r="G46" s="31">
        <f>IF($A46="","",IF($A46&lt;MIN('Tipos de cambio'!$A$6:$A$605),"fuera de rango",IFERROR(LOOKUP($A46,'Tipos de cambio'!$A$6:$A$605,'Tipos de cambio'!$B$6:$B$605),"fuera de rango")))</f>
        <v/>
      </c>
      <c r="H46" s="32">
        <f>IF(OR($F46="",NOT(ISNUMBER($G46))),"",$F46*$G46)</f>
        <v/>
      </c>
      <c r="I46" s="33" t="n"/>
      <c r="J46" s="34">
        <f>IF($F46="","",IF($I46&lt;&gt;"",$I46,IF(COUNTIFS('Banco'!$F$6:$F$405,$F46,'Banco'!$A$6:$A$405,"&gt;="&amp;$A46-Instrucciones!$B$25,'Banco'!$A$6:$A$405,"&lt;="&amp;$A46+Instrucciones!$B$25)=0,"No aparece en el banco",IF(COUNTIF($F$6:$F$405,$F46)&lt;=COUNTIF('Banco'!$F$6:$F$405,$F46),"Conciliado","Revisar"))))</f>
        <v/>
      </c>
    </row>
    <row r="47">
      <c r="A47" s="35" t="n"/>
      <c r="B47" s="36" t="n"/>
      <c r="C47" s="36" t="n"/>
      <c r="D47" s="37" t="n"/>
      <c r="E47" s="37" t="n"/>
      <c r="F47" s="30">
        <f>IF(AND($D47="",$E47=""),"",$D47-$E47)</f>
        <v/>
      </c>
      <c r="G47" s="31">
        <f>IF($A47="","",IF($A47&lt;MIN('Tipos de cambio'!$A$6:$A$605),"fuera de rango",IFERROR(LOOKUP($A47,'Tipos de cambio'!$A$6:$A$605,'Tipos de cambio'!$B$6:$B$605),"fuera de rango")))</f>
        <v/>
      </c>
      <c r="H47" s="32">
        <f>IF(OR($F47="",NOT(ISNUMBER($G47))),"",$F47*$G47)</f>
        <v/>
      </c>
      <c r="I47" s="33" t="n"/>
      <c r="J47" s="34">
        <f>IF($F47="","",IF($I47&lt;&gt;"",$I47,IF(COUNTIFS('Banco'!$F$6:$F$405,$F47,'Banco'!$A$6:$A$405,"&gt;="&amp;$A47-Instrucciones!$B$25,'Banco'!$A$6:$A$405,"&lt;="&amp;$A47+Instrucciones!$B$25)=0,"No aparece en el banco",IF(COUNTIF($F$6:$F$405,$F47)&lt;=COUNTIF('Banco'!$F$6:$F$405,$F47),"Conciliado","Revisar"))))</f>
        <v/>
      </c>
    </row>
    <row r="48">
      <c r="A48" s="35" t="n"/>
      <c r="B48" s="36" t="n"/>
      <c r="C48" s="36" t="n"/>
      <c r="D48" s="37" t="n"/>
      <c r="E48" s="37" t="n"/>
      <c r="F48" s="30">
        <f>IF(AND($D48="",$E48=""),"",$D48-$E48)</f>
        <v/>
      </c>
      <c r="G48" s="31">
        <f>IF($A48="","",IF($A48&lt;MIN('Tipos de cambio'!$A$6:$A$605),"fuera de rango",IFERROR(LOOKUP($A48,'Tipos de cambio'!$A$6:$A$605,'Tipos de cambio'!$B$6:$B$605),"fuera de rango")))</f>
        <v/>
      </c>
      <c r="H48" s="32">
        <f>IF(OR($F48="",NOT(ISNUMBER($G48))),"",$F48*$G48)</f>
        <v/>
      </c>
      <c r="I48" s="33" t="n"/>
      <c r="J48" s="34">
        <f>IF($F48="","",IF($I48&lt;&gt;"",$I48,IF(COUNTIFS('Banco'!$F$6:$F$405,$F48,'Banco'!$A$6:$A$405,"&gt;="&amp;$A48-Instrucciones!$B$25,'Banco'!$A$6:$A$405,"&lt;="&amp;$A48+Instrucciones!$B$25)=0,"No aparece en el banco",IF(COUNTIF($F$6:$F$405,$F48)&lt;=COUNTIF('Banco'!$F$6:$F$405,$F48),"Conciliado","Revisar"))))</f>
        <v/>
      </c>
    </row>
    <row r="49">
      <c r="A49" s="35" t="n"/>
      <c r="B49" s="36" t="n"/>
      <c r="C49" s="36" t="n"/>
      <c r="D49" s="37" t="n"/>
      <c r="E49" s="37" t="n"/>
      <c r="F49" s="30">
        <f>IF(AND($D49="",$E49=""),"",$D49-$E49)</f>
        <v/>
      </c>
      <c r="G49" s="31">
        <f>IF($A49="","",IF($A49&lt;MIN('Tipos de cambio'!$A$6:$A$605),"fuera de rango",IFERROR(LOOKUP($A49,'Tipos de cambio'!$A$6:$A$605,'Tipos de cambio'!$B$6:$B$605),"fuera de rango")))</f>
        <v/>
      </c>
      <c r="H49" s="32">
        <f>IF(OR($F49="",NOT(ISNUMBER($G49))),"",$F49*$G49)</f>
        <v/>
      </c>
      <c r="I49" s="33" t="n"/>
      <c r="J49" s="34">
        <f>IF($F49="","",IF($I49&lt;&gt;"",$I49,IF(COUNTIFS('Banco'!$F$6:$F$405,$F49,'Banco'!$A$6:$A$405,"&gt;="&amp;$A49-Instrucciones!$B$25,'Banco'!$A$6:$A$405,"&lt;="&amp;$A49+Instrucciones!$B$25)=0,"No aparece en el banco",IF(COUNTIF($F$6:$F$405,$F49)&lt;=COUNTIF('Banco'!$F$6:$F$405,$F49),"Conciliado","Revisar"))))</f>
        <v/>
      </c>
    </row>
    <row r="50">
      <c r="A50" s="35" t="n"/>
      <c r="B50" s="36" t="n"/>
      <c r="C50" s="36" t="n"/>
      <c r="D50" s="37" t="n"/>
      <c r="E50" s="37" t="n"/>
      <c r="F50" s="30">
        <f>IF(AND($D50="",$E50=""),"",$D50-$E50)</f>
        <v/>
      </c>
      <c r="G50" s="31">
        <f>IF($A50="","",IF($A50&lt;MIN('Tipos de cambio'!$A$6:$A$605),"fuera de rango",IFERROR(LOOKUP($A50,'Tipos de cambio'!$A$6:$A$605,'Tipos de cambio'!$B$6:$B$605),"fuera de rango")))</f>
        <v/>
      </c>
      <c r="H50" s="32">
        <f>IF(OR($F50="",NOT(ISNUMBER($G50))),"",$F50*$G50)</f>
        <v/>
      </c>
      <c r="I50" s="33" t="n"/>
      <c r="J50" s="34">
        <f>IF($F50="","",IF($I50&lt;&gt;"",$I50,IF(COUNTIFS('Banco'!$F$6:$F$405,$F50,'Banco'!$A$6:$A$405,"&gt;="&amp;$A50-Instrucciones!$B$25,'Banco'!$A$6:$A$405,"&lt;="&amp;$A50+Instrucciones!$B$25)=0,"No aparece en el banco",IF(COUNTIF($F$6:$F$405,$F50)&lt;=COUNTIF('Banco'!$F$6:$F$405,$F50),"Conciliado","Revisar"))))</f>
        <v/>
      </c>
    </row>
    <row r="51">
      <c r="A51" s="35" t="n"/>
      <c r="B51" s="36" t="n"/>
      <c r="C51" s="36" t="n"/>
      <c r="D51" s="37" t="n"/>
      <c r="E51" s="37" t="n"/>
      <c r="F51" s="30">
        <f>IF(AND($D51="",$E51=""),"",$D51-$E51)</f>
        <v/>
      </c>
      <c r="G51" s="31">
        <f>IF($A51="","",IF($A51&lt;MIN('Tipos de cambio'!$A$6:$A$605),"fuera de rango",IFERROR(LOOKUP($A51,'Tipos de cambio'!$A$6:$A$605,'Tipos de cambio'!$B$6:$B$605),"fuera de rango")))</f>
        <v/>
      </c>
      <c r="H51" s="32">
        <f>IF(OR($F51="",NOT(ISNUMBER($G51))),"",$F51*$G51)</f>
        <v/>
      </c>
      <c r="I51" s="33" t="n"/>
      <c r="J51" s="34">
        <f>IF($F51="","",IF($I51&lt;&gt;"",$I51,IF(COUNTIFS('Banco'!$F$6:$F$405,$F51,'Banco'!$A$6:$A$405,"&gt;="&amp;$A51-Instrucciones!$B$25,'Banco'!$A$6:$A$405,"&lt;="&amp;$A51+Instrucciones!$B$25)=0,"No aparece en el banco",IF(COUNTIF($F$6:$F$405,$F51)&lt;=COUNTIF('Banco'!$F$6:$F$405,$F51),"Conciliado","Revisar"))))</f>
        <v/>
      </c>
    </row>
    <row r="52">
      <c r="A52" s="35" t="n"/>
      <c r="B52" s="36" t="n"/>
      <c r="C52" s="36" t="n"/>
      <c r="D52" s="37" t="n"/>
      <c r="E52" s="37" t="n"/>
      <c r="F52" s="30">
        <f>IF(AND($D52="",$E52=""),"",$D52-$E52)</f>
        <v/>
      </c>
      <c r="G52" s="31">
        <f>IF($A52="","",IF($A52&lt;MIN('Tipos de cambio'!$A$6:$A$605),"fuera de rango",IFERROR(LOOKUP($A52,'Tipos de cambio'!$A$6:$A$605,'Tipos de cambio'!$B$6:$B$605),"fuera de rango")))</f>
        <v/>
      </c>
      <c r="H52" s="32">
        <f>IF(OR($F52="",NOT(ISNUMBER($G52))),"",$F52*$G52)</f>
        <v/>
      </c>
      <c r="I52" s="33" t="n"/>
      <c r="J52" s="34">
        <f>IF($F52="","",IF($I52&lt;&gt;"",$I52,IF(COUNTIFS('Banco'!$F$6:$F$405,$F52,'Banco'!$A$6:$A$405,"&gt;="&amp;$A52-Instrucciones!$B$25,'Banco'!$A$6:$A$405,"&lt;="&amp;$A52+Instrucciones!$B$25)=0,"No aparece en el banco",IF(COUNTIF($F$6:$F$405,$F52)&lt;=COUNTIF('Banco'!$F$6:$F$405,$F52),"Conciliado","Revisar"))))</f>
        <v/>
      </c>
    </row>
    <row r="53">
      <c r="A53" s="35" t="n"/>
      <c r="B53" s="36" t="n"/>
      <c r="C53" s="36" t="n"/>
      <c r="D53" s="37" t="n"/>
      <c r="E53" s="37" t="n"/>
      <c r="F53" s="30">
        <f>IF(AND($D53="",$E53=""),"",$D53-$E53)</f>
        <v/>
      </c>
      <c r="G53" s="31">
        <f>IF($A53="","",IF($A53&lt;MIN('Tipos de cambio'!$A$6:$A$605),"fuera de rango",IFERROR(LOOKUP($A53,'Tipos de cambio'!$A$6:$A$605,'Tipos de cambio'!$B$6:$B$605),"fuera de rango")))</f>
        <v/>
      </c>
      <c r="H53" s="32">
        <f>IF(OR($F53="",NOT(ISNUMBER($G53))),"",$F53*$G53)</f>
        <v/>
      </c>
      <c r="I53" s="33" t="n"/>
      <c r="J53" s="34">
        <f>IF($F53="","",IF($I53&lt;&gt;"",$I53,IF(COUNTIFS('Banco'!$F$6:$F$405,$F53,'Banco'!$A$6:$A$405,"&gt;="&amp;$A53-Instrucciones!$B$25,'Banco'!$A$6:$A$405,"&lt;="&amp;$A53+Instrucciones!$B$25)=0,"No aparece en el banco",IF(COUNTIF($F$6:$F$405,$F53)&lt;=COUNTIF('Banco'!$F$6:$F$405,$F53),"Conciliado","Revisar"))))</f>
        <v/>
      </c>
    </row>
    <row r="54">
      <c r="A54" s="35" t="n"/>
      <c r="B54" s="36" t="n"/>
      <c r="C54" s="36" t="n"/>
      <c r="D54" s="37" t="n"/>
      <c r="E54" s="37" t="n"/>
      <c r="F54" s="30">
        <f>IF(AND($D54="",$E54=""),"",$D54-$E54)</f>
        <v/>
      </c>
      <c r="G54" s="31">
        <f>IF($A54="","",IF($A54&lt;MIN('Tipos de cambio'!$A$6:$A$605),"fuera de rango",IFERROR(LOOKUP($A54,'Tipos de cambio'!$A$6:$A$605,'Tipos de cambio'!$B$6:$B$605),"fuera de rango")))</f>
        <v/>
      </c>
      <c r="H54" s="32">
        <f>IF(OR($F54="",NOT(ISNUMBER($G54))),"",$F54*$G54)</f>
        <v/>
      </c>
      <c r="I54" s="33" t="n"/>
      <c r="J54" s="34">
        <f>IF($F54="","",IF($I54&lt;&gt;"",$I54,IF(COUNTIFS('Banco'!$F$6:$F$405,$F54,'Banco'!$A$6:$A$405,"&gt;="&amp;$A54-Instrucciones!$B$25,'Banco'!$A$6:$A$405,"&lt;="&amp;$A54+Instrucciones!$B$25)=0,"No aparece en el banco",IF(COUNTIF($F$6:$F$405,$F54)&lt;=COUNTIF('Banco'!$F$6:$F$405,$F54),"Conciliado","Revisar"))))</f>
        <v/>
      </c>
    </row>
    <row r="55">
      <c r="A55" s="35" t="n"/>
      <c r="B55" s="36" t="n"/>
      <c r="C55" s="36" t="n"/>
      <c r="D55" s="37" t="n"/>
      <c r="E55" s="37" t="n"/>
      <c r="F55" s="30">
        <f>IF(AND($D55="",$E55=""),"",$D55-$E55)</f>
        <v/>
      </c>
      <c r="G55" s="31">
        <f>IF($A55="","",IF($A55&lt;MIN('Tipos de cambio'!$A$6:$A$605),"fuera de rango",IFERROR(LOOKUP($A55,'Tipos de cambio'!$A$6:$A$605,'Tipos de cambio'!$B$6:$B$605),"fuera de rango")))</f>
        <v/>
      </c>
      <c r="H55" s="32">
        <f>IF(OR($F55="",NOT(ISNUMBER($G55))),"",$F55*$G55)</f>
        <v/>
      </c>
      <c r="I55" s="33" t="n"/>
      <c r="J55" s="34">
        <f>IF($F55="","",IF($I55&lt;&gt;"",$I55,IF(COUNTIFS('Banco'!$F$6:$F$405,$F55,'Banco'!$A$6:$A$405,"&gt;="&amp;$A55-Instrucciones!$B$25,'Banco'!$A$6:$A$405,"&lt;="&amp;$A55+Instrucciones!$B$25)=0,"No aparece en el banco",IF(COUNTIF($F$6:$F$405,$F55)&lt;=COUNTIF('Banco'!$F$6:$F$405,$F55),"Conciliado","Revisar"))))</f>
        <v/>
      </c>
    </row>
    <row r="56">
      <c r="A56" s="35" t="n"/>
      <c r="B56" s="36" t="n"/>
      <c r="C56" s="36" t="n"/>
      <c r="D56" s="37" t="n"/>
      <c r="E56" s="37" t="n"/>
      <c r="F56" s="30">
        <f>IF(AND($D56="",$E56=""),"",$D56-$E56)</f>
        <v/>
      </c>
      <c r="G56" s="31">
        <f>IF($A56="","",IF($A56&lt;MIN('Tipos de cambio'!$A$6:$A$605),"fuera de rango",IFERROR(LOOKUP($A56,'Tipos de cambio'!$A$6:$A$605,'Tipos de cambio'!$B$6:$B$605),"fuera de rango")))</f>
        <v/>
      </c>
      <c r="H56" s="32">
        <f>IF(OR($F56="",NOT(ISNUMBER($G56))),"",$F56*$G56)</f>
        <v/>
      </c>
      <c r="I56" s="33" t="n"/>
      <c r="J56" s="34">
        <f>IF($F56="","",IF($I56&lt;&gt;"",$I56,IF(COUNTIFS('Banco'!$F$6:$F$405,$F56,'Banco'!$A$6:$A$405,"&gt;="&amp;$A56-Instrucciones!$B$25,'Banco'!$A$6:$A$405,"&lt;="&amp;$A56+Instrucciones!$B$25)=0,"No aparece en el banco",IF(COUNTIF($F$6:$F$405,$F56)&lt;=COUNTIF('Banco'!$F$6:$F$405,$F56),"Conciliado","Revisar"))))</f>
        <v/>
      </c>
    </row>
    <row r="57">
      <c r="A57" s="35" t="n"/>
      <c r="B57" s="36" t="n"/>
      <c r="C57" s="36" t="n"/>
      <c r="D57" s="37" t="n"/>
      <c r="E57" s="37" t="n"/>
      <c r="F57" s="30">
        <f>IF(AND($D57="",$E57=""),"",$D57-$E57)</f>
        <v/>
      </c>
      <c r="G57" s="31">
        <f>IF($A57="","",IF($A57&lt;MIN('Tipos de cambio'!$A$6:$A$605),"fuera de rango",IFERROR(LOOKUP($A57,'Tipos de cambio'!$A$6:$A$605,'Tipos de cambio'!$B$6:$B$605),"fuera de rango")))</f>
        <v/>
      </c>
      <c r="H57" s="32">
        <f>IF(OR($F57="",NOT(ISNUMBER($G57))),"",$F57*$G57)</f>
        <v/>
      </c>
      <c r="I57" s="33" t="n"/>
      <c r="J57" s="34">
        <f>IF($F57="","",IF($I57&lt;&gt;"",$I57,IF(COUNTIFS('Banco'!$F$6:$F$405,$F57,'Banco'!$A$6:$A$405,"&gt;="&amp;$A57-Instrucciones!$B$25,'Banco'!$A$6:$A$405,"&lt;="&amp;$A57+Instrucciones!$B$25)=0,"No aparece en el banco",IF(COUNTIF($F$6:$F$405,$F57)&lt;=COUNTIF('Banco'!$F$6:$F$405,$F57),"Conciliado","Revisar"))))</f>
        <v/>
      </c>
    </row>
    <row r="58">
      <c r="A58" s="35" t="n"/>
      <c r="B58" s="36" t="n"/>
      <c r="C58" s="36" t="n"/>
      <c r="D58" s="37" t="n"/>
      <c r="E58" s="37" t="n"/>
      <c r="F58" s="30">
        <f>IF(AND($D58="",$E58=""),"",$D58-$E58)</f>
        <v/>
      </c>
      <c r="G58" s="31">
        <f>IF($A58="","",IF($A58&lt;MIN('Tipos de cambio'!$A$6:$A$605),"fuera de rango",IFERROR(LOOKUP($A58,'Tipos de cambio'!$A$6:$A$605,'Tipos de cambio'!$B$6:$B$605),"fuera de rango")))</f>
        <v/>
      </c>
      <c r="H58" s="32">
        <f>IF(OR($F58="",NOT(ISNUMBER($G58))),"",$F58*$G58)</f>
        <v/>
      </c>
      <c r="I58" s="33" t="n"/>
      <c r="J58" s="34">
        <f>IF($F58="","",IF($I58&lt;&gt;"",$I58,IF(COUNTIFS('Banco'!$F$6:$F$405,$F58,'Banco'!$A$6:$A$405,"&gt;="&amp;$A58-Instrucciones!$B$25,'Banco'!$A$6:$A$405,"&lt;="&amp;$A58+Instrucciones!$B$25)=0,"No aparece en el banco",IF(COUNTIF($F$6:$F$405,$F58)&lt;=COUNTIF('Banco'!$F$6:$F$405,$F58),"Conciliado","Revisar"))))</f>
        <v/>
      </c>
    </row>
    <row r="59">
      <c r="A59" s="35" t="n"/>
      <c r="B59" s="36" t="n"/>
      <c r="C59" s="36" t="n"/>
      <c r="D59" s="37" t="n"/>
      <c r="E59" s="37" t="n"/>
      <c r="F59" s="30">
        <f>IF(AND($D59="",$E59=""),"",$D59-$E59)</f>
        <v/>
      </c>
      <c r="G59" s="31">
        <f>IF($A59="","",IF($A59&lt;MIN('Tipos de cambio'!$A$6:$A$605),"fuera de rango",IFERROR(LOOKUP($A59,'Tipos de cambio'!$A$6:$A$605,'Tipos de cambio'!$B$6:$B$605),"fuera de rango")))</f>
        <v/>
      </c>
      <c r="H59" s="32">
        <f>IF(OR($F59="",NOT(ISNUMBER($G59))),"",$F59*$G59)</f>
        <v/>
      </c>
      <c r="I59" s="33" t="n"/>
      <c r="J59" s="34">
        <f>IF($F59="","",IF($I59&lt;&gt;"",$I59,IF(COUNTIFS('Banco'!$F$6:$F$405,$F59,'Banco'!$A$6:$A$405,"&gt;="&amp;$A59-Instrucciones!$B$25,'Banco'!$A$6:$A$405,"&lt;="&amp;$A59+Instrucciones!$B$25)=0,"No aparece en el banco",IF(COUNTIF($F$6:$F$405,$F59)&lt;=COUNTIF('Banco'!$F$6:$F$405,$F59),"Conciliado","Revisar"))))</f>
        <v/>
      </c>
    </row>
    <row r="60">
      <c r="A60" s="35" t="n"/>
      <c r="B60" s="36" t="n"/>
      <c r="C60" s="36" t="n"/>
      <c r="D60" s="37" t="n"/>
      <c r="E60" s="37" t="n"/>
      <c r="F60" s="30">
        <f>IF(AND($D60="",$E60=""),"",$D60-$E60)</f>
        <v/>
      </c>
      <c r="G60" s="31">
        <f>IF($A60="","",IF($A60&lt;MIN('Tipos de cambio'!$A$6:$A$605),"fuera de rango",IFERROR(LOOKUP($A60,'Tipos de cambio'!$A$6:$A$605,'Tipos de cambio'!$B$6:$B$605),"fuera de rango")))</f>
        <v/>
      </c>
      <c r="H60" s="32">
        <f>IF(OR($F60="",NOT(ISNUMBER($G60))),"",$F60*$G60)</f>
        <v/>
      </c>
      <c r="I60" s="33" t="n"/>
      <c r="J60" s="34">
        <f>IF($F60="","",IF($I60&lt;&gt;"",$I60,IF(COUNTIFS('Banco'!$F$6:$F$405,$F60,'Banco'!$A$6:$A$405,"&gt;="&amp;$A60-Instrucciones!$B$25,'Banco'!$A$6:$A$405,"&lt;="&amp;$A60+Instrucciones!$B$25)=0,"No aparece en el banco",IF(COUNTIF($F$6:$F$405,$F60)&lt;=COUNTIF('Banco'!$F$6:$F$405,$F60),"Conciliado","Revisar"))))</f>
        <v/>
      </c>
    </row>
    <row r="61">
      <c r="A61" s="35" t="n"/>
      <c r="B61" s="36" t="n"/>
      <c r="C61" s="36" t="n"/>
      <c r="D61" s="37" t="n"/>
      <c r="E61" s="37" t="n"/>
      <c r="F61" s="30">
        <f>IF(AND($D61="",$E61=""),"",$D61-$E61)</f>
        <v/>
      </c>
      <c r="G61" s="31">
        <f>IF($A61="","",IF($A61&lt;MIN('Tipos de cambio'!$A$6:$A$605),"fuera de rango",IFERROR(LOOKUP($A61,'Tipos de cambio'!$A$6:$A$605,'Tipos de cambio'!$B$6:$B$605),"fuera de rango")))</f>
        <v/>
      </c>
      <c r="H61" s="32">
        <f>IF(OR($F61="",NOT(ISNUMBER($G61))),"",$F61*$G61)</f>
        <v/>
      </c>
      <c r="I61" s="33" t="n"/>
      <c r="J61" s="34">
        <f>IF($F61="","",IF($I61&lt;&gt;"",$I61,IF(COUNTIFS('Banco'!$F$6:$F$405,$F61,'Banco'!$A$6:$A$405,"&gt;="&amp;$A61-Instrucciones!$B$25,'Banco'!$A$6:$A$405,"&lt;="&amp;$A61+Instrucciones!$B$25)=0,"No aparece en el banco",IF(COUNTIF($F$6:$F$405,$F61)&lt;=COUNTIF('Banco'!$F$6:$F$405,$F61),"Conciliado","Revisar"))))</f>
        <v/>
      </c>
    </row>
    <row r="62">
      <c r="A62" s="35" t="n"/>
      <c r="B62" s="36" t="n"/>
      <c r="C62" s="36" t="n"/>
      <c r="D62" s="37" t="n"/>
      <c r="E62" s="37" t="n"/>
      <c r="F62" s="30">
        <f>IF(AND($D62="",$E62=""),"",$D62-$E62)</f>
        <v/>
      </c>
      <c r="G62" s="31">
        <f>IF($A62="","",IF($A62&lt;MIN('Tipos de cambio'!$A$6:$A$605),"fuera de rango",IFERROR(LOOKUP($A62,'Tipos de cambio'!$A$6:$A$605,'Tipos de cambio'!$B$6:$B$605),"fuera de rango")))</f>
        <v/>
      </c>
      <c r="H62" s="32">
        <f>IF(OR($F62="",NOT(ISNUMBER($G62))),"",$F62*$G62)</f>
        <v/>
      </c>
      <c r="I62" s="33" t="n"/>
      <c r="J62" s="34">
        <f>IF($F62="","",IF($I62&lt;&gt;"",$I62,IF(COUNTIFS('Banco'!$F$6:$F$405,$F62,'Banco'!$A$6:$A$405,"&gt;="&amp;$A62-Instrucciones!$B$25,'Banco'!$A$6:$A$405,"&lt;="&amp;$A62+Instrucciones!$B$25)=0,"No aparece en el banco",IF(COUNTIF($F$6:$F$405,$F62)&lt;=COUNTIF('Banco'!$F$6:$F$405,$F62),"Conciliado","Revisar"))))</f>
        <v/>
      </c>
    </row>
    <row r="63">
      <c r="A63" s="35" t="n"/>
      <c r="B63" s="36" t="n"/>
      <c r="C63" s="36" t="n"/>
      <c r="D63" s="37" t="n"/>
      <c r="E63" s="37" t="n"/>
      <c r="F63" s="30">
        <f>IF(AND($D63="",$E63=""),"",$D63-$E63)</f>
        <v/>
      </c>
      <c r="G63" s="31">
        <f>IF($A63="","",IF($A63&lt;MIN('Tipos de cambio'!$A$6:$A$605),"fuera de rango",IFERROR(LOOKUP($A63,'Tipos de cambio'!$A$6:$A$605,'Tipos de cambio'!$B$6:$B$605),"fuera de rango")))</f>
        <v/>
      </c>
      <c r="H63" s="32">
        <f>IF(OR($F63="",NOT(ISNUMBER($G63))),"",$F63*$G63)</f>
        <v/>
      </c>
      <c r="I63" s="33" t="n"/>
      <c r="J63" s="34">
        <f>IF($F63="","",IF($I63&lt;&gt;"",$I63,IF(COUNTIFS('Banco'!$F$6:$F$405,$F63,'Banco'!$A$6:$A$405,"&gt;="&amp;$A63-Instrucciones!$B$25,'Banco'!$A$6:$A$405,"&lt;="&amp;$A63+Instrucciones!$B$25)=0,"No aparece en el banco",IF(COUNTIF($F$6:$F$405,$F63)&lt;=COUNTIF('Banco'!$F$6:$F$405,$F63),"Conciliado","Revisar"))))</f>
        <v/>
      </c>
    </row>
    <row r="64">
      <c r="A64" s="35" t="n"/>
      <c r="B64" s="36" t="n"/>
      <c r="C64" s="36" t="n"/>
      <c r="D64" s="37" t="n"/>
      <c r="E64" s="37" t="n"/>
      <c r="F64" s="30">
        <f>IF(AND($D64="",$E64=""),"",$D64-$E64)</f>
        <v/>
      </c>
      <c r="G64" s="31">
        <f>IF($A64="","",IF($A64&lt;MIN('Tipos de cambio'!$A$6:$A$605),"fuera de rango",IFERROR(LOOKUP($A64,'Tipos de cambio'!$A$6:$A$605,'Tipos de cambio'!$B$6:$B$605),"fuera de rango")))</f>
        <v/>
      </c>
      <c r="H64" s="32">
        <f>IF(OR($F64="",NOT(ISNUMBER($G64))),"",$F64*$G64)</f>
        <v/>
      </c>
      <c r="I64" s="33" t="n"/>
      <c r="J64" s="34">
        <f>IF($F64="","",IF($I64&lt;&gt;"",$I64,IF(COUNTIFS('Banco'!$F$6:$F$405,$F64,'Banco'!$A$6:$A$405,"&gt;="&amp;$A64-Instrucciones!$B$25,'Banco'!$A$6:$A$405,"&lt;="&amp;$A64+Instrucciones!$B$25)=0,"No aparece en el banco",IF(COUNTIF($F$6:$F$405,$F64)&lt;=COUNTIF('Banco'!$F$6:$F$405,$F64),"Conciliado","Revisar"))))</f>
        <v/>
      </c>
    </row>
    <row r="65">
      <c r="A65" s="35" t="n"/>
      <c r="B65" s="36" t="n"/>
      <c r="C65" s="36" t="n"/>
      <c r="D65" s="37" t="n"/>
      <c r="E65" s="37" t="n"/>
      <c r="F65" s="30">
        <f>IF(AND($D65="",$E65=""),"",$D65-$E65)</f>
        <v/>
      </c>
      <c r="G65" s="31">
        <f>IF($A65="","",IF($A65&lt;MIN('Tipos de cambio'!$A$6:$A$605),"fuera de rango",IFERROR(LOOKUP($A65,'Tipos de cambio'!$A$6:$A$605,'Tipos de cambio'!$B$6:$B$605),"fuera de rango")))</f>
        <v/>
      </c>
      <c r="H65" s="32">
        <f>IF(OR($F65="",NOT(ISNUMBER($G65))),"",$F65*$G65)</f>
        <v/>
      </c>
      <c r="I65" s="33" t="n"/>
      <c r="J65" s="34">
        <f>IF($F65="","",IF($I65&lt;&gt;"",$I65,IF(COUNTIFS('Banco'!$F$6:$F$405,$F65,'Banco'!$A$6:$A$405,"&gt;="&amp;$A65-Instrucciones!$B$25,'Banco'!$A$6:$A$405,"&lt;="&amp;$A65+Instrucciones!$B$25)=0,"No aparece en el banco",IF(COUNTIF($F$6:$F$405,$F65)&lt;=COUNTIF('Banco'!$F$6:$F$405,$F65),"Conciliado","Revisar"))))</f>
        <v/>
      </c>
    </row>
    <row r="66">
      <c r="A66" s="35" t="n"/>
      <c r="B66" s="36" t="n"/>
      <c r="C66" s="36" t="n"/>
      <c r="D66" s="37" t="n"/>
      <c r="E66" s="37" t="n"/>
      <c r="F66" s="30">
        <f>IF(AND($D66="",$E66=""),"",$D66-$E66)</f>
        <v/>
      </c>
      <c r="G66" s="31">
        <f>IF($A66="","",IF($A66&lt;MIN('Tipos de cambio'!$A$6:$A$605),"fuera de rango",IFERROR(LOOKUP($A66,'Tipos de cambio'!$A$6:$A$605,'Tipos de cambio'!$B$6:$B$605),"fuera de rango")))</f>
        <v/>
      </c>
      <c r="H66" s="32">
        <f>IF(OR($F66="",NOT(ISNUMBER($G66))),"",$F66*$G66)</f>
        <v/>
      </c>
      <c r="I66" s="33" t="n"/>
      <c r="J66" s="34">
        <f>IF($F66="","",IF($I66&lt;&gt;"",$I66,IF(COUNTIFS('Banco'!$F$6:$F$405,$F66,'Banco'!$A$6:$A$405,"&gt;="&amp;$A66-Instrucciones!$B$25,'Banco'!$A$6:$A$405,"&lt;="&amp;$A66+Instrucciones!$B$25)=0,"No aparece en el banco",IF(COUNTIF($F$6:$F$405,$F66)&lt;=COUNTIF('Banco'!$F$6:$F$405,$F66),"Conciliado","Revisar"))))</f>
        <v/>
      </c>
    </row>
    <row r="67">
      <c r="A67" s="35" t="n"/>
      <c r="B67" s="36" t="n"/>
      <c r="C67" s="36" t="n"/>
      <c r="D67" s="37" t="n"/>
      <c r="E67" s="37" t="n"/>
      <c r="F67" s="30">
        <f>IF(AND($D67="",$E67=""),"",$D67-$E67)</f>
        <v/>
      </c>
      <c r="G67" s="31">
        <f>IF($A67="","",IF($A67&lt;MIN('Tipos de cambio'!$A$6:$A$605),"fuera de rango",IFERROR(LOOKUP($A67,'Tipos de cambio'!$A$6:$A$605,'Tipos de cambio'!$B$6:$B$605),"fuera de rango")))</f>
        <v/>
      </c>
      <c r="H67" s="32">
        <f>IF(OR($F67="",NOT(ISNUMBER($G67))),"",$F67*$G67)</f>
        <v/>
      </c>
      <c r="I67" s="33" t="n"/>
      <c r="J67" s="34">
        <f>IF($F67="","",IF($I67&lt;&gt;"",$I67,IF(COUNTIFS('Banco'!$F$6:$F$405,$F67,'Banco'!$A$6:$A$405,"&gt;="&amp;$A67-Instrucciones!$B$25,'Banco'!$A$6:$A$405,"&lt;="&amp;$A67+Instrucciones!$B$25)=0,"No aparece en el banco",IF(COUNTIF($F$6:$F$405,$F67)&lt;=COUNTIF('Banco'!$F$6:$F$405,$F67),"Conciliado","Revisar"))))</f>
        <v/>
      </c>
    </row>
    <row r="68">
      <c r="A68" s="35" t="n"/>
      <c r="B68" s="36" t="n"/>
      <c r="C68" s="36" t="n"/>
      <c r="D68" s="37" t="n"/>
      <c r="E68" s="37" t="n"/>
      <c r="F68" s="30">
        <f>IF(AND($D68="",$E68=""),"",$D68-$E68)</f>
        <v/>
      </c>
      <c r="G68" s="31">
        <f>IF($A68="","",IF($A68&lt;MIN('Tipos de cambio'!$A$6:$A$605),"fuera de rango",IFERROR(LOOKUP($A68,'Tipos de cambio'!$A$6:$A$605,'Tipos de cambio'!$B$6:$B$605),"fuera de rango")))</f>
        <v/>
      </c>
      <c r="H68" s="32">
        <f>IF(OR($F68="",NOT(ISNUMBER($G68))),"",$F68*$G68)</f>
        <v/>
      </c>
      <c r="I68" s="33" t="n"/>
      <c r="J68" s="34">
        <f>IF($F68="","",IF($I68&lt;&gt;"",$I68,IF(COUNTIFS('Banco'!$F$6:$F$405,$F68,'Banco'!$A$6:$A$405,"&gt;="&amp;$A68-Instrucciones!$B$25,'Banco'!$A$6:$A$405,"&lt;="&amp;$A68+Instrucciones!$B$25)=0,"No aparece en el banco",IF(COUNTIF($F$6:$F$405,$F68)&lt;=COUNTIF('Banco'!$F$6:$F$405,$F68),"Conciliado","Revisar"))))</f>
        <v/>
      </c>
    </row>
    <row r="69">
      <c r="A69" s="35" t="n"/>
      <c r="B69" s="36" t="n"/>
      <c r="C69" s="36" t="n"/>
      <c r="D69" s="37" t="n"/>
      <c r="E69" s="37" t="n"/>
      <c r="F69" s="30">
        <f>IF(AND($D69="",$E69=""),"",$D69-$E69)</f>
        <v/>
      </c>
      <c r="G69" s="31">
        <f>IF($A69="","",IF($A69&lt;MIN('Tipos de cambio'!$A$6:$A$605),"fuera de rango",IFERROR(LOOKUP($A69,'Tipos de cambio'!$A$6:$A$605,'Tipos de cambio'!$B$6:$B$605),"fuera de rango")))</f>
        <v/>
      </c>
      <c r="H69" s="32">
        <f>IF(OR($F69="",NOT(ISNUMBER($G69))),"",$F69*$G69)</f>
        <v/>
      </c>
      <c r="I69" s="33" t="n"/>
      <c r="J69" s="34">
        <f>IF($F69="","",IF($I69&lt;&gt;"",$I69,IF(COUNTIFS('Banco'!$F$6:$F$405,$F69,'Banco'!$A$6:$A$405,"&gt;="&amp;$A69-Instrucciones!$B$25,'Banco'!$A$6:$A$405,"&lt;="&amp;$A69+Instrucciones!$B$25)=0,"No aparece en el banco",IF(COUNTIF($F$6:$F$405,$F69)&lt;=COUNTIF('Banco'!$F$6:$F$405,$F69),"Conciliado","Revisar"))))</f>
        <v/>
      </c>
    </row>
    <row r="70">
      <c r="A70" s="35" t="n"/>
      <c r="B70" s="36" t="n"/>
      <c r="C70" s="36" t="n"/>
      <c r="D70" s="37" t="n"/>
      <c r="E70" s="37" t="n"/>
      <c r="F70" s="30">
        <f>IF(AND($D70="",$E70=""),"",$D70-$E70)</f>
        <v/>
      </c>
      <c r="G70" s="31">
        <f>IF($A70="","",IF($A70&lt;MIN('Tipos de cambio'!$A$6:$A$605),"fuera de rango",IFERROR(LOOKUP($A70,'Tipos de cambio'!$A$6:$A$605,'Tipos de cambio'!$B$6:$B$605),"fuera de rango")))</f>
        <v/>
      </c>
      <c r="H70" s="32">
        <f>IF(OR($F70="",NOT(ISNUMBER($G70))),"",$F70*$G70)</f>
        <v/>
      </c>
      <c r="I70" s="33" t="n"/>
      <c r="J70" s="34">
        <f>IF($F70="","",IF($I70&lt;&gt;"",$I70,IF(COUNTIFS('Banco'!$F$6:$F$405,$F70,'Banco'!$A$6:$A$405,"&gt;="&amp;$A70-Instrucciones!$B$25,'Banco'!$A$6:$A$405,"&lt;="&amp;$A70+Instrucciones!$B$25)=0,"No aparece en el banco",IF(COUNTIF($F$6:$F$405,$F70)&lt;=COUNTIF('Banco'!$F$6:$F$405,$F70),"Conciliado","Revisar"))))</f>
        <v/>
      </c>
    </row>
    <row r="71">
      <c r="A71" s="35" t="n"/>
      <c r="B71" s="36" t="n"/>
      <c r="C71" s="36" t="n"/>
      <c r="D71" s="37" t="n"/>
      <c r="E71" s="37" t="n"/>
      <c r="F71" s="30">
        <f>IF(AND($D71="",$E71=""),"",$D71-$E71)</f>
        <v/>
      </c>
      <c r="G71" s="31">
        <f>IF($A71="","",IF($A71&lt;MIN('Tipos de cambio'!$A$6:$A$605),"fuera de rango",IFERROR(LOOKUP($A71,'Tipos de cambio'!$A$6:$A$605,'Tipos de cambio'!$B$6:$B$605),"fuera de rango")))</f>
        <v/>
      </c>
      <c r="H71" s="32">
        <f>IF(OR($F71="",NOT(ISNUMBER($G71))),"",$F71*$G71)</f>
        <v/>
      </c>
      <c r="I71" s="33" t="n"/>
      <c r="J71" s="34">
        <f>IF($F71="","",IF($I71&lt;&gt;"",$I71,IF(COUNTIFS('Banco'!$F$6:$F$405,$F71,'Banco'!$A$6:$A$405,"&gt;="&amp;$A71-Instrucciones!$B$25,'Banco'!$A$6:$A$405,"&lt;="&amp;$A71+Instrucciones!$B$25)=0,"No aparece en el banco",IF(COUNTIF($F$6:$F$405,$F71)&lt;=COUNTIF('Banco'!$F$6:$F$405,$F71),"Conciliado","Revisar"))))</f>
        <v/>
      </c>
    </row>
    <row r="72">
      <c r="A72" s="35" t="n"/>
      <c r="B72" s="36" t="n"/>
      <c r="C72" s="36" t="n"/>
      <c r="D72" s="37" t="n"/>
      <c r="E72" s="37" t="n"/>
      <c r="F72" s="30">
        <f>IF(AND($D72="",$E72=""),"",$D72-$E72)</f>
        <v/>
      </c>
      <c r="G72" s="31">
        <f>IF($A72="","",IF($A72&lt;MIN('Tipos de cambio'!$A$6:$A$605),"fuera de rango",IFERROR(LOOKUP($A72,'Tipos de cambio'!$A$6:$A$605,'Tipos de cambio'!$B$6:$B$605),"fuera de rango")))</f>
        <v/>
      </c>
      <c r="H72" s="32">
        <f>IF(OR($F72="",NOT(ISNUMBER($G72))),"",$F72*$G72)</f>
        <v/>
      </c>
      <c r="I72" s="33" t="n"/>
      <c r="J72" s="34">
        <f>IF($F72="","",IF($I72&lt;&gt;"",$I72,IF(COUNTIFS('Banco'!$F$6:$F$405,$F72,'Banco'!$A$6:$A$405,"&gt;="&amp;$A72-Instrucciones!$B$25,'Banco'!$A$6:$A$405,"&lt;="&amp;$A72+Instrucciones!$B$25)=0,"No aparece en el banco",IF(COUNTIF($F$6:$F$405,$F72)&lt;=COUNTIF('Banco'!$F$6:$F$405,$F72),"Conciliado","Revisar"))))</f>
        <v/>
      </c>
    </row>
    <row r="73">
      <c r="A73" s="35" t="n"/>
      <c r="B73" s="36" t="n"/>
      <c r="C73" s="36" t="n"/>
      <c r="D73" s="37" t="n"/>
      <c r="E73" s="37" t="n"/>
      <c r="F73" s="30">
        <f>IF(AND($D73="",$E73=""),"",$D73-$E73)</f>
        <v/>
      </c>
      <c r="G73" s="31">
        <f>IF($A73="","",IF($A73&lt;MIN('Tipos de cambio'!$A$6:$A$605),"fuera de rango",IFERROR(LOOKUP($A73,'Tipos de cambio'!$A$6:$A$605,'Tipos de cambio'!$B$6:$B$605),"fuera de rango")))</f>
        <v/>
      </c>
      <c r="H73" s="32">
        <f>IF(OR($F73="",NOT(ISNUMBER($G73))),"",$F73*$G73)</f>
        <v/>
      </c>
      <c r="I73" s="33" t="n"/>
      <c r="J73" s="34">
        <f>IF($F73="","",IF($I73&lt;&gt;"",$I73,IF(COUNTIFS('Banco'!$F$6:$F$405,$F73,'Banco'!$A$6:$A$405,"&gt;="&amp;$A73-Instrucciones!$B$25,'Banco'!$A$6:$A$405,"&lt;="&amp;$A73+Instrucciones!$B$25)=0,"No aparece en el banco",IF(COUNTIF($F$6:$F$405,$F73)&lt;=COUNTIF('Banco'!$F$6:$F$405,$F73),"Conciliado","Revisar"))))</f>
        <v/>
      </c>
    </row>
    <row r="74">
      <c r="A74" s="35" t="n"/>
      <c r="B74" s="36" t="n"/>
      <c r="C74" s="36" t="n"/>
      <c r="D74" s="37" t="n"/>
      <c r="E74" s="37" t="n"/>
      <c r="F74" s="30">
        <f>IF(AND($D74="",$E74=""),"",$D74-$E74)</f>
        <v/>
      </c>
      <c r="G74" s="31">
        <f>IF($A74="","",IF($A74&lt;MIN('Tipos de cambio'!$A$6:$A$605),"fuera de rango",IFERROR(LOOKUP($A74,'Tipos de cambio'!$A$6:$A$605,'Tipos de cambio'!$B$6:$B$605),"fuera de rango")))</f>
        <v/>
      </c>
      <c r="H74" s="32">
        <f>IF(OR($F74="",NOT(ISNUMBER($G74))),"",$F74*$G74)</f>
        <v/>
      </c>
      <c r="I74" s="33" t="n"/>
      <c r="J74" s="34">
        <f>IF($F74="","",IF($I74&lt;&gt;"",$I74,IF(COUNTIFS('Banco'!$F$6:$F$405,$F74,'Banco'!$A$6:$A$405,"&gt;="&amp;$A74-Instrucciones!$B$25,'Banco'!$A$6:$A$405,"&lt;="&amp;$A74+Instrucciones!$B$25)=0,"No aparece en el banco",IF(COUNTIF($F$6:$F$405,$F74)&lt;=COUNTIF('Banco'!$F$6:$F$405,$F74),"Conciliado","Revisar"))))</f>
        <v/>
      </c>
    </row>
    <row r="75">
      <c r="A75" s="35" t="n"/>
      <c r="B75" s="36" t="n"/>
      <c r="C75" s="36" t="n"/>
      <c r="D75" s="37" t="n"/>
      <c r="E75" s="37" t="n"/>
      <c r="F75" s="30">
        <f>IF(AND($D75="",$E75=""),"",$D75-$E75)</f>
        <v/>
      </c>
      <c r="G75" s="31">
        <f>IF($A75="","",IF($A75&lt;MIN('Tipos de cambio'!$A$6:$A$605),"fuera de rango",IFERROR(LOOKUP($A75,'Tipos de cambio'!$A$6:$A$605,'Tipos de cambio'!$B$6:$B$605),"fuera de rango")))</f>
        <v/>
      </c>
      <c r="H75" s="32">
        <f>IF(OR($F75="",NOT(ISNUMBER($G75))),"",$F75*$G75)</f>
        <v/>
      </c>
      <c r="I75" s="33" t="n"/>
      <c r="J75" s="34">
        <f>IF($F75="","",IF($I75&lt;&gt;"",$I75,IF(COUNTIFS('Banco'!$F$6:$F$405,$F75,'Banco'!$A$6:$A$405,"&gt;="&amp;$A75-Instrucciones!$B$25,'Banco'!$A$6:$A$405,"&lt;="&amp;$A75+Instrucciones!$B$25)=0,"No aparece en el banco",IF(COUNTIF($F$6:$F$405,$F75)&lt;=COUNTIF('Banco'!$F$6:$F$405,$F75),"Conciliado","Revisar"))))</f>
        <v/>
      </c>
    </row>
    <row r="76">
      <c r="A76" s="35" t="n"/>
      <c r="B76" s="36" t="n"/>
      <c r="C76" s="36" t="n"/>
      <c r="D76" s="37" t="n"/>
      <c r="E76" s="37" t="n"/>
      <c r="F76" s="30">
        <f>IF(AND($D76="",$E76=""),"",$D76-$E76)</f>
        <v/>
      </c>
      <c r="G76" s="31">
        <f>IF($A76="","",IF($A76&lt;MIN('Tipos de cambio'!$A$6:$A$605),"fuera de rango",IFERROR(LOOKUP($A76,'Tipos de cambio'!$A$6:$A$605,'Tipos de cambio'!$B$6:$B$605),"fuera de rango")))</f>
        <v/>
      </c>
      <c r="H76" s="32">
        <f>IF(OR($F76="",NOT(ISNUMBER($G76))),"",$F76*$G76)</f>
        <v/>
      </c>
      <c r="I76" s="33" t="n"/>
      <c r="J76" s="34">
        <f>IF($F76="","",IF($I76&lt;&gt;"",$I76,IF(COUNTIFS('Banco'!$F$6:$F$405,$F76,'Banco'!$A$6:$A$405,"&gt;="&amp;$A76-Instrucciones!$B$25,'Banco'!$A$6:$A$405,"&lt;="&amp;$A76+Instrucciones!$B$25)=0,"No aparece en el banco",IF(COUNTIF($F$6:$F$405,$F76)&lt;=COUNTIF('Banco'!$F$6:$F$405,$F76),"Conciliado","Revisar"))))</f>
        <v/>
      </c>
    </row>
    <row r="77">
      <c r="A77" s="35" t="n"/>
      <c r="B77" s="36" t="n"/>
      <c r="C77" s="36" t="n"/>
      <c r="D77" s="37" t="n"/>
      <c r="E77" s="37" t="n"/>
      <c r="F77" s="30">
        <f>IF(AND($D77="",$E77=""),"",$D77-$E77)</f>
        <v/>
      </c>
      <c r="G77" s="31">
        <f>IF($A77="","",IF($A77&lt;MIN('Tipos de cambio'!$A$6:$A$605),"fuera de rango",IFERROR(LOOKUP($A77,'Tipos de cambio'!$A$6:$A$605,'Tipos de cambio'!$B$6:$B$605),"fuera de rango")))</f>
        <v/>
      </c>
      <c r="H77" s="32">
        <f>IF(OR($F77="",NOT(ISNUMBER($G77))),"",$F77*$G77)</f>
        <v/>
      </c>
      <c r="I77" s="33" t="n"/>
      <c r="J77" s="34">
        <f>IF($F77="","",IF($I77&lt;&gt;"",$I77,IF(COUNTIFS('Banco'!$F$6:$F$405,$F77,'Banco'!$A$6:$A$405,"&gt;="&amp;$A77-Instrucciones!$B$25,'Banco'!$A$6:$A$405,"&lt;="&amp;$A77+Instrucciones!$B$25)=0,"No aparece en el banco",IF(COUNTIF($F$6:$F$405,$F77)&lt;=COUNTIF('Banco'!$F$6:$F$405,$F77),"Conciliado","Revisar"))))</f>
        <v/>
      </c>
    </row>
    <row r="78">
      <c r="A78" s="35" t="n"/>
      <c r="B78" s="36" t="n"/>
      <c r="C78" s="36" t="n"/>
      <c r="D78" s="37" t="n"/>
      <c r="E78" s="37" t="n"/>
      <c r="F78" s="30">
        <f>IF(AND($D78="",$E78=""),"",$D78-$E78)</f>
        <v/>
      </c>
      <c r="G78" s="31">
        <f>IF($A78="","",IF($A78&lt;MIN('Tipos de cambio'!$A$6:$A$605),"fuera de rango",IFERROR(LOOKUP($A78,'Tipos de cambio'!$A$6:$A$605,'Tipos de cambio'!$B$6:$B$605),"fuera de rango")))</f>
        <v/>
      </c>
      <c r="H78" s="32">
        <f>IF(OR($F78="",NOT(ISNUMBER($G78))),"",$F78*$G78)</f>
        <v/>
      </c>
      <c r="I78" s="33" t="n"/>
      <c r="J78" s="34">
        <f>IF($F78="","",IF($I78&lt;&gt;"",$I78,IF(COUNTIFS('Banco'!$F$6:$F$405,$F78,'Banco'!$A$6:$A$405,"&gt;="&amp;$A78-Instrucciones!$B$25,'Banco'!$A$6:$A$405,"&lt;="&amp;$A78+Instrucciones!$B$25)=0,"No aparece en el banco",IF(COUNTIF($F$6:$F$405,$F78)&lt;=COUNTIF('Banco'!$F$6:$F$405,$F78),"Conciliado","Revisar"))))</f>
        <v/>
      </c>
    </row>
    <row r="79">
      <c r="A79" s="35" t="n"/>
      <c r="B79" s="36" t="n"/>
      <c r="C79" s="36" t="n"/>
      <c r="D79" s="37" t="n"/>
      <c r="E79" s="37" t="n"/>
      <c r="F79" s="30">
        <f>IF(AND($D79="",$E79=""),"",$D79-$E79)</f>
        <v/>
      </c>
      <c r="G79" s="31">
        <f>IF($A79="","",IF($A79&lt;MIN('Tipos de cambio'!$A$6:$A$605),"fuera de rango",IFERROR(LOOKUP($A79,'Tipos de cambio'!$A$6:$A$605,'Tipos de cambio'!$B$6:$B$605),"fuera de rango")))</f>
        <v/>
      </c>
      <c r="H79" s="32">
        <f>IF(OR($F79="",NOT(ISNUMBER($G79))),"",$F79*$G79)</f>
        <v/>
      </c>
      <c r="I79" s="33" t="n"/>
      <c r="J79" s="34">
        <f>IF($F79="","",IF($I79&lt;&gt;"",$I79,IF(COUNTIFS('Banco'!$F$6:$F$405,$F79,'Banco'!$A$6:$A$405,"&gt;="&amp;$A79-Instrucciones!$B$25,'Banco'!$A$6:$A$405,"&lt;="&amp;$A79+Instrucciones!$B$25)=0,"No aparece en el banco",IF(COUNTIF($F$6:$F$405,$F79)&lt;=COUNTIF('Banco'!$F$6:$F$405,$F79),"Conciliado","Revisar"))))</f>
        <v/>
      </c>
    </row>
    <row r="80">
      <c r="A80" s="35" t="n"/>
      <c r="B80" s="36" t="n"/>
      <c r="C80" s="36" t="n"/>
      <c r="D80" s="37" t="n"/>
      <c r="E80" s="37" t="n"/>
      <c r="F80" s="30">
        <f>IF(AND($D80="",$E80=""),"",$D80-$E80)</f>
        <v/>
      </c>
      <c r="G80" s="31">
        <f>IF($A80="","",IF($A80&lt;MIN('Tipos de cambio'!$A$6:$A$605),"fuera de rango",IFERROR(LOOKUP($A80,'Tipos de cambio'!$A$6:$A$605,'Tipos de cambio'!$B$6:$B$605),"fuera de rango")))</f>
        <v/>
      </c>
      <c r="H80" s="32">
        <f>IF(OR($F80="",NOT(ISNUMBER($G80))),"",$F80*$G80)</f>
        <v/>
      </c>
      <c r="I80" s="33" t="n"/>
      <c r="J80" s="34">
        <f>IF($F80="","",IF($I80&lt;&gt;"",$I80,IF(COUNTIFS('Banco'!$F$6:$F$405,$F80,'Banco'!$A$6:$A$405,"&gt;="&amp;$A80-Instrucciones!$B$25,'Banco'!$A$6:$A$405,"&lt;="&amp;$A80+Instrucciones!$B$25)=0,"No aparece en el banco",IF(COUNTIF($F$6:$F$405,$F80)&lt;=COUNTIF('Banco'!$F$6:$F$405,$F80),"Conciliado","Revisar"))))</f>
        <v/>
      </c>
    </row>
    <row r="81">
      <c r="A81" s="35" t="n"/>
      <c r="B81" s="36" t="n"/>
      <c r="C81" s="36" t="n"/>
      <c r="D81" s="37" t="n"/>
      <c r="E81" s="37" t="n"/>
      <c r="F81" s="30">
        <f>IF(AND($D81="",$E81=""),"",$D81-$E81)</f>
        <v/>
      </c>
      <c r="G81" s="31">
        <f>IF($A81="","",IF($A81&lt;MIN('Tipos de cambio'!$A$6:$A$605),"fuera de rango",IFERROR(LOOKUP($A81,'Tipos de cambio'!$A$6:$A$605,'Tipos de cambio'!$B$6:$B$605),"fuera de rango")))</f>
        <v/>
      </c>
      <c r="H81" s="32">
        <f>IF(OR($F81="",NOT(ISNUMBER($G81))),"",$F81*$G81)</f>
        <v/>
      </c>
      <c r="I81" s="33" t="n"/>
      <c r="J81" s="34">
        <f>IF($F81="","",IF($I81&lt;&gt;"",$I81,IF(COUNTIFS('Banco'!$F$6:$F$405,$F81,'Banco'!$A$6:$A$405,"&gt;="&amp;$A81-Instrucciones!$B$25,'Banco'!$A$6:$A$405,"&lt;="&amp;$A81+Instrucciones!$B$25)=0,"No aparece en el banco",IF(COUNTIF($F$6:$F$405,$F81)&lt;=COUNTIF('Banco'!$F$6:$F$405,$F81),"Conciliado","Revisar"))))</f>
        <v/>
      </c>
    </row>
    <row r="82">
      <c r="A82" s="35" t="n"/>
      <c r="B82" s="36" t="n"/>
      <c r="C82" s="36" t="n"/>
      <c r="D82" s="37" t="n"/>
      <c r="E82" s="37" t="n"/>
      <c r="F82" s="30">
        <f>IF(AND($D82="",$E82=""),"",$D82-$E82)</f>
        <v/>
      </c>
      <c r="G82" s="31">
        <f>IF($A82="","",IF($A82&lt;MIN('Tipos de cambio'!$A$6:$A$605),"fuera de rango",IFERROR(LOOKUP($A82,'Tipos de cambio'!$A$6:$A$605,'Tipos de cambio'!$B$6:$B$605),"fuera de rango")))</f>
        <v/>
      </c>
      <c r="H82" s="32">
        <f>IF(OR($F82="",NOT(ISNUMBER($G82))),"",$F82*$G82)</f>
        <v/>
      </c>
      <c r="I82" s="33" t="n"/>
      <c r="J82" s="34">
        <f>IF($F82="","",IF($I82&lt;&gt;"",$I82,IF(COUNTIFS('Banco'!$F$6:$F$405,$F82,'Banco'!$A$6:$A$405,"&gt;="&amp;$A82-Instrucciones!$B$25,'Banco'!$A$6:$A$405,"&lt;="&amp;$A82+Instrucciones!$B$25)=0,"No aparece en el banco",IF(COUNTIF($F$6:$F$405,$F82)&lt;=COUNTIF('Banco'!$F$6:$F$405,$F82),"Conciliado","Revisar"))))</f>
        <v/>
      </c>
    </row>
    <row r="83">
      <c r="A83" s="35" t="n"/>
      <c r="B83" s="36" t="n"/>
      <c r="C83" s="36" t="n"/>
      <c r="D83" s="37" t="n"/>
      <c r="E83" s="37" t="n"/>
      <c r="F83" s="30">
        <f>IF(AND($D83="",$E83=""),"",$D83-$E83)</f>
        <v/>
      </c>
      <c r="G83" s="31">
        <f>IF($A83="","",IF($A83&lt;MIN('Tipos de cambio'!$A$6:$A$605),"fuera de rango",IFERROR(LOOKUP($A83,'Tipos de cambio'!$A$6:$A$605,'Tipos de cambio'!$B$6:$B$605),"fuera de rango")))</f>
        <v/>
      </c>
      <c r="H83" s="32">
        <f>IF(OR($F83="",NOT(ISNUMBER($G83))),"",$F83*$G83)</f>
        <v/>
      </c>
      <c r="I83" s="33" t="n"/>
      <c r="J83" s="34">
        <f>IF($F83="","",IF($I83&lt;&gt;"",$I83,IF(COUNTIFS('Banco'!$F$6:$F$405,$F83,'Banco'!$A$6:$A$405,"&gt;="&amp;$A83-Instrucciones!$B$25,'Banco'!$A$6:$A$405,"&lt;="&amp;$A83+Instrucciones!$B$25)=0,"No aparece en el banco",IF(COUNTIF($F$6:$F$405,$F83)&lt;=COUNTIF('Banco'!$F$6:$F$405,$F83),"Conciliado","Revisar"))))</f>
        <v/>
      </c>
    </row>
    <row r="84">
      <c r="A84" s="35" t="n"/>
      <c r="B84" s="36" t="n"/>
      <c r="C84" s="36" t="n"/>
      <c r="D84" s="37" t="n"/>
      <c r="E84" s="37" t="n"/>
      <c r="F84" s="30">
        <f>IF(AND($D84="",$E84=""),"",$D84-$E84)</f>
        <v/>
      </c>
      <c r="G84" s="31">
        <f>IF($A84="","",IF($A84&lt;MIN('Tipos de cambio'!$A$6:$A$605),"fuera de rango",IFERROR(LOOKUP($A84,'Tipos de cambio'!$A$6:$A$605,'Tipos de cambio'!$B$6:$B$605),"fuera de rango")))</f>
        <v/>
      </c>
      <c r="H84" s="32">
        <f>IF(OR($F84="",NOT(ISNUMBER($G84))),"",$F84*$G84)</f>
        <v/>
      </c>
      <c r="I84" s="33" t="n"/>
      <c r="J84" s="34">
        <f>IF($F84="","",IF($I84&lt;&gt;"",$I84,IF(COUNTIFS('Banco'!$F$6:$F$405,$F84,'Banco'!$A$6:$A$405,"&gt;="&amp;$A84-Instrucciones!$B$25,'Banco'!$A$6:$A$405,"&lt;="&amp;$A84+Instrucciones!$B$25)=0,"No aparece en el banco",IF(COUNTIF($F$6:$F$405,$F84)&lt;=COUNTIF('Banco'!$F$6:$F$405,$F84),"Conciliado","Revisar"))))</f>
        <v/>
      </c>
    </row>
    <row r="85">
      <c r="A85" s="35" t="n"/>
      <c r="B85" s="36" t="n"/>
      <c r="C85" s="36" t="n"/>
      <c r="D85" s="37" t="n"/>
      <c r="E85" s="37" t="n"/>
      <c r="F85" s="30">
        <f>IF(AND($D85="",$E85=""),"",$D85-$E85)</f>
        <v/>
      </c>
      <c r="G85" s="31">
        <f>IF($A85="","",IF($A85&lt;MIN('Tipos de cambio'!$A$6:$A$605),"fuera de rango",IFERROR(LOOKUP($A85,'Tipos de cambio'!$A$6:$A$605,'Tipos de cambio'!$B$6:$B$605),"fuera de rango")))</f>
        <v/>
      </c>
      <c r="H85" s="32">
        <f>IF(OR($F85="",NOT(ISNUMBER($G85))),"",$F85*$G85)</f>
        <v/>
      </c>
      <c r="I85" s="33" t="n"/>
      <c r="J85" s="34">
        <f>IF($F85="","",IF($I85&lt;&gt;"",$I85,IF(COUNTIFS('Banco'!$F$6:$F$405,$F85,'Banco'!$A$6:$A$405,"&gt;="&amp;$A85-Instrucciones!$B$25,'Banco'!$A$6:$A$405,"&lt;="&amp;$A85+Instrucciones!$B$25)=0,"No aparece en el banco",IF(COUNTIF($F$6:$F$405,$F85)&lt;=COUNTIF('Banco'!$F$6:$F$405,$F85),"Conciliado","Revisar"))))</f>
        <v/>
      </c>
    </row>
    <row r="86">
      <c r="A86" s="35" t="n"/>
      <c r="B86" s="36" t="n"/>
      <c r="C86" s="36" t="n"/>
      <c r="D86" s="37" t="n"/>
      <c r="E86" s="37" t="n"/>
      <c r="F86" s="30">
        <f>IF(AND($D86="",$E86=""),"",$D86-$E86)</f>
        <v/>
      </c>
      <c r="G86" s="31">
        <f>IF($A86="","",IF($A86&lt;MIN('Tipos de cambio'!$A$6:$A$605),"fuera de rango",IFERROR(LOOKUP($A86,'Tipos de cambio'!$A$6:$A$605,'Tipos de cambio'!$B$6:$B$605),"fuera de rango")))</f>
        <v/>
      </c>
      <c r="H86" s="32">
        <f>IF(OR($F86="",NOT(ISNUMBER($G86))),"",$F86*$G86)</f>
        <v/>
      </c>
      <c r="I86" s="33" t="n"/>
      <c r="J86" s="34">
        <f>IF($F86="","",IF($I86&lt;&gt;"",$I86,IF(COUNTIFS('Banco'!$F$6:$F$405,$F86,'Banco'!$A$6:$A$405,"&gt;="&amp;$A86-Instrucciones!$B$25,'Banco'!$A$6:$A$405,"&lt;="&amp;$A86+Instrucciones!$B$25)=0,"No aparece en el banco",IF(COUNTIF($F$6:$F$405,$F86)&lt;=COUNTIF('Banco'!$F$6:$F$405,$F86),"Conciliado","Revisar"))))</f>
        <v/>
      </c>
    </row>
    <row r="87">
      <c r="A87" s="35" t="n"/>
      <c r="B87" s="36" t="n"/>
      <c r="C87" s="36" t="n"/>
      <c r="D87" s="37" t="n"/>
      <c r="E87" s="37" t="n"/>
      <c r="F87" s="30">
        <f>IF(AND($D87="",$E87=""),"",$D87-$E87)</f>
        <v/>
      </c>
      <c r="G87" s="31">
        <f>IF($A87="","",IF($A87&lt;MIN('Tipos de cambio'!$A$6:$A$605),"fuera de rango",IFERROR(LOOKUP($A87,'Tipos de cambio'!$A$6:$A$605,'Tipos de cambio'!$B$6:$B$605),"fuera de rango")))</f>
        <v/>
      </c>
      <c r="H87" s="32">
        <f>IF(OR($F87="",NOT(ISNUMBER($G87))),"",$F87*$G87)</f>
        <v/>
      </c>
      <c r="I87" s="33" t="n"/>
      <c r="J87" s="34">
        <f>IF($F87="","",IF($I87&lt;&gt;"",$I87,IF(COUNTIFS('Banco'!$F$6:$F$405,$F87,'Banco'!$A$6:$A$405,"&gt;="&amp;$A87-Instrucciones!$B$25,'Banco'!$A$6:$A$405,"&lt;="&amp;$A87+Instrucciones!$B$25)=0,"No aparece en el banco",IF(COUNTIF($F$6:$F$405,$F87)&lt;=COUNTIF('Banco'!$F$6:$F$405,$F87),"Conciliado","Revisar"))))</f>
        <v/>
      </c>
    </row>
    <row r="88">
      <c r="A88" s="35" t="n"/>
      <c r="B88" s="36" t="n"/>
      <c r="C88" s="36" t="n"/>
      <c r="D88" s="37" t="n"/>
      <c r="E88" s="37" t="n"/>
      <c r="F88" s="30">
        <f>IF(AND($D88="",$E88=""),"",$D88-$E88)</f>
        <v/>
      </c>
      <c r="G88" s="31">
        <f>IF($A88="","",IF($A88&lt;MIN('Tipos de cambio'!$A$6:$A$605),"fuera de rango",IFERROR(LOOKUP($A88,'Tipos de cambio'!$A$6:$A$605,'Tipos de cambio'!$B$6:$B$605),"fuera de rango")))</f>
        <v/>
      </c>
      <c r="H88" s="32">
        <f>IF(OR($F88="",NOT(ISNUMBER($G88))),"",$F88*$G88)</f>
        <v/>
      </c>
      <c r="I88" s="33" t="n"/>
      <c r="J88" s="34">
        <f>IF($F88="","",IF($I88&lt;&gt;"",$I88,IF(COUNTIFS('Banco'!$F$6:$F$405,$F88,'Banco'!$A$6:$A$405,"&gt;="&amp;$A88-Instrucciones!$B$25,'Banco'!$A$6:$A$405,"&lt;="&amp;$A88+Instrucciones!$B$25)=0,"No aparece en el banco",IF(COUNTIF($F$6:$F$405,$F88)&lt;=COUNTIF('Banco'!$F$6:$F$405,$F88),"Conciliado","Revisar"))))</f>
        <v/>
      </c>
    </row>
    <row r="89">
      <c r="A89" s="35" t="n"/>
      <c r="B89" s="36" t="n"/>
      <c r="C89" s="36" t="n"/>
      <c r="D89" s="37" t="n"/>
      <c r="E89" s="37" t="n"/>
      <c r="F89" s="30">
        <f>IF(AND($D89="",$E89=""),"",$D89-$E89)</f>
        <v/>
      </c>
      <c r="G89" s="31">
        <f>IF($A89="","",IF($A89&lt;MIN('Tipos de cambio'!$A$6:$A$605),"fuera de rango",IFERROR(LOOKUP($A89,'Tipos de cambio'!$A$6:$A$605,'Tipos de cambio'!$B$6:$B$605),"fuera de rango")))</f>
        <v/>
      </c>
      <c r="H89" s="32">
        <f>IF(OR($F89="",NOT(ISNUMBER($G89))),"",$F89*$G89)</f>
        <v/>
      </c>
      <c r="I89" s="33" t="n"/>
      <c r="J89" s="34">
        <f>IF($F89="","",IF($I89&lt;&gt;"",$I89,IF(COUNTIFS('Banco'!$F$6:$F$405,$F89,'Banco'!$A$6:$A$405,"&gt;="&amp;$A89-Instrucciones!$B$25,'Banco'!$A$6:$A$405,"&lt;="&amp;$A89+Instrucciones!$B$25)=0,"No aparece en el banco",IF(COUNTIF($F$6:$F$405,$F89)&lt;=COUNTIF('Banco'!$F$6:$F$405,$F89),"Conciliado","Revisar"))))</f>
        <v/>
      </c>
    </row>
    <row r="90">
      <c r="A90" s="35" t="n"/>
      <c r="B90" s="36" t="n"/>
      <c r="C90" s="36" t="n"/>
      <c r="D90" s="37" t="n"/>
      <c r="E90" s="37" t="n"/>
      <c r="F90" s="30">
        <f>IF(AND($D90="",$E90=""),"",$D90-$E90)</f>
        <v/>
      </c>
      <c r="G90" s="31">
        <f>IF($A90="","",IF($A90&lt;MIN('Tipos de cambio'!$A$6:$A$605),"fuera de rango",IFERROR(LOOKUP($A90,'Tipos de cambio'!$A$6:$A$605,'Tipos de cambio'!$B$6:$B$605),"fuera de rango")))</f>
        <v/>
      </c>
      <c r="H90" s="32">
        <f>IF(OR($F90="",NOT(ISNUMBER($G90))),"",$F90*$G90)</f>
        <v/>
      </c>
      <c r="I90" s="33" t="n"/>
      <c r="J90" s="34">
        <f>IF($F90="","",IF($I90&lt;&gt;"",$I90,IF(COUNTIFS('Banco'!$F$6:$F$405,$F90,'Banco'!$A$6:$A$405,"&gt;="&amp;$A90-Instrucciones!$B$25,'Banco'!$A$6:$A$405,"&lt;="&amp;$A90+Instrucciones!$B$25)=0,"No aparece en el banco",IF(COUNTIF($F$6:$F$405,$F90)&lt;=COUNTIF('Banco'!$F$6:$F$405,$F90),"Conciliado","Revisar"))))</f>
        <v/>
      </c>
    </row>
    <row r="91">
      <c r="A91" s="35" t="n"/>
      <c r="B91" s="36" t="n"/>
      <c r="C91" s="36" t="n"/>
      <c r="D91" s="37" t="n"/>
      <c r="E91" s="37" t="n"/>
      <c r="F91" s="30">
        <f>IF(AND($D91="",$E91=""),"",$D91-$E91)</f>
        <v/>
      </c>
      <c r="G91" s="31">
        <f>IF($A91="","",IF($A91&lt;MIN('Tipos de cambio'!$A$6:$A$605),"fuera de rango",IFERROR(LOOKUP($A91,'Tipos de cambio'!$A$6:$A$605,'Tipos de cambio'!$B$6:$B$605),"fuera de rango")))</f>
        <v/>
      </c>
      <c r="H91" s="32">
        <f>IF(OR($F91="",NOT(ISNUMBER($G91))),"",$F91*$G91)</f>
        <v/>
      </c>
      <c r="I91" s="33" t="n"/>
      <c r="J91" s="34">
        <f>IF($F91="","",IF($I91&lt;&gt;"",$I91,IF(COUNTIFS('Banco'!$F$6:$F$405,$F91,'Banco'!$A$6:$A$405,"&gt;="&amp;$A91-Instrucciones!$B$25,'Banco'!$A$6:$A$405,"&lt;="&amp;$A91+Instrucciones!$B$25)=0,"No aparece en el banco",IF(COUNTIF($F$6:$F$405,$F91)&lt;=COUNTIF('Banco'!$F$6:$F$405,$F91),"Conciliado","Revisar"))))</f>
        <v/>
      </c>
    </row>
    <row r="92">
      <c r="A92" s="35" t="n"/>
      <c r="B92" s="36" t="n"/>
      <c r="C92" s="36" t="n"/>
      <c r="D92" s="37" t="n"/>
      <c r="E92" s="37" t="n"/>
      <c r="F92" s="30">
        <f>IF(AND($D92="",$E92=""),"",$D92-$E92)</f>
        <v/>
      </c>
      <c r="G92" s="31">
        <f>IF($A92="","",IF($A92&lt;MIN('Tipos de cambio'!$A$6:$A$605),"fuera de rango",IFERROR(LOOKUP($A92,'Tipos de cambio'!$A$6:$A$605,'Tipos de cambio'!$B$6:$B$605),"fuera de rango")))</f>
        <v/>
      </c>
      <c r="H92" s="32">
        <f>IF(OR($F92="",NOT(ISNUMBER($G92))),"",$F92*$G92)</f>
        <v/>
      </c>
      <c r="I92" s="33" t="n"/>
      <c r="J92" s="34">
        <f>IF($F92="","",IF($I92&lt;&gt;"",$I92,IF(COUNTIFS('Banco'!$F$6:$F$405,$F92,'Banco'!$A$6:$A$405,"&gt;="&amp;$A92-Instrucciones!$B$25,'Banco'!$A$6:$A$405,"&lt;="&amp;$A92+Instrucciones!$B$25)=0,"No aparece en el banco",IF(COUNTIF($F$6:$F$405,$F92)&lt;=COUNTIF('Banco'!$F$6:$F$405,$F92),"Conciliado","Revisar"))))</f>
        <v/>
      </c>
    </row>
    <row r="93">
      <c r="A93" s="35" t="n"/>
      <c r="B93" s="36" t="n"/>
      <c r="C93" s="36" t="n"/>
      <c r="D93" s="37" t="n"/>
      <c r="E93" s="37" t="n"/>
      <c r="F93" s="30">
        <f>IF(AND($D93="",$E93=""),"",$D93-$E93)</f>
        <v/>
      </c>
      <c r="G93" s="31">
        <f>IF($A93="","",IF($A93&lt;MIN('Tipos de cambio'!$A$6:$A$605),"fuera de rango",IFERROR(LOOKUP($A93,'Tipos de cambio'!$A$6:$A$605,'Tipos de cambio'!$B$6:$B$605),"fuera de rango")))</f>
        <v/>
      </c>
      <c r="H93" s="32">
        <f>IF(OR($F93="",NOT(ISNUMBER($G93))),"",$F93*$G93)</f>
        <v/>
      </c>
      <c r="I93" s="33" t="n"/>
      <c r="J93" s="34">
        <f>IF($F93="","",IF($I93&lt;&gt;"",$I93,IF(COUNTIFS('Banco'!$F$6:$F$405,$F93,'Banco'!$A$6:$A$405,"&gt;="&amp;$A93-Instrucciones!$B$25,'Banco'!$A$6:$A$405,"&lt;="&amp;$A93+Instrucciones!$B$25)=0,"No aparece en el banco",IF(COUNTIF($F$6:$F$405,$F93)&lt;=COUNTIF('Banco'!$F$6:$F$405,$F93),"Conciliado","Revisar"))))</f>
        <v/>
      </c>
    </row>
    <row r="94">
      <c r="A94" s="35" t="n"/>
      <c r="B94" s="36" t="n"/>
      <c r="C94" s="36" t="n"/>
      <c r="D94" s="37" t="n"/>
      <c r="E94" s="37" t="n"/>
      <c r="F94" s="30">
        <f>IF(AND($D94="",$E94=""),"",$D94-$E94)</f>
        <v/>
      </c>
      <c r="G94" s="31">
        <f>IF($A94="","",IF($A94&lt;MIN('Tipos de cambio'!$A$6:$A$605),"fuera de rango",IFERROR(LOOKUP($A94,'Tipos de cambio'!$A$6:$A$605,'Tipos de cambio'!$B$6:$B$605),"fuera de rango")))</f>
        <v/>
      </c>
      <c r="H94" s="32">
        <f>IF(OR($F94="",NOT(ISNUMBER($G94))),"",$F94*$G94)</f>
        <v/>
      </c>
      <c r="I94" s="33" t="n"/>
      <c r="J94" s="34">
        <f>IF($F94="","",IF($I94&lt;&gt;"",$I94,IF(COUNTIFS('Banco'!$F$6:$F$405,$F94,'Banco'!$A$6:$A$405,"&gt;="&amp;$A94-Instrucciones!$B$25,'Banco'!$A$6:$A$405,"&lt;="&amp;$A94+Instrucciones!$B$25)=0,"No aparece en el banco",IF(COUNTIF($F$6:$F$405,$F94)&lt;=COUNTIF('Banco'!$F$6:$F$405,$F94),"Conciliado","Revisar"))))</f>
        <v/>
      </c>
    </row>
    <row r="95">
      <c r="A95" s="35" t="n"/>
      <c r="B95" s="36" t="n"/>
      <c r="C95" s="36" t="n"/>
      <c r="D95" s="37" t="n"/>
      <c r="E95" s="37" t="n"/>
      <c r="F95" s="30">
        <f>IF(AND($D95="",$E95=""),"",$D95-$E95)</f>
        <v/>
      </c>
      <c r="G95" s="31">
        <f>IF($A95="","",IF($A95&lt;MIN('Tipos de cambio'!$A$6:$A$605),"fuera de rango",IFERROR(LOOKUP($A95,'Tipos de cambio'!$A$6:$A$605,'Tipos de cambio'!$B$6:$B$605),"fuera de rango")))</f>
        <v/>
      </c>
      <c r="H95" s="32">
        <f>IF(OR($F95="",NOT(ISNUMBER($G95))),"",$F95*$G95)</f>
        <v/>
      </c>
      <c r="I95" s="33" t="n"/>
      <c r="J95" s="34">
        <f>IF($F95="","",IF($I95&lt;&gt;"",$I95,IF(COUNTIFS('Banco'!$F$6:$F$405,$F95,'Banco'!$A$6:$A$405,"&gt;="&amp;$A95-Instrucciones!$B$25,'Banco'!$A$6:$A$405,"&lt;="&amp;$A95+Instrucciones!$B$25)=0,"No aparece en el banco",IF(COUNTIF($F$6:$F$405,$F95)&lt;=COUNTIF('Banco'!$F$6:$F$405,$F95),"Conciliado","Revisar"))))</f>
        <v/>
      </c>
    </row>
    <row r="96">
      <c r="A96" s="35" t="n"/>
      <c r="B96" s="36" t="n"/>
      <c r="C96" s="36" t="n"/>
      <c r="D96" s="37" t="n"/>
      <c r="E96" s="37" t="n"/>
      <c r="F96" s="30">
        <f>IF(AND($D96="",$E96=""),"",$D96-$E96)</f>
        <v/>
      </c>
      <c r="G96" s="31">
        <f>IF($A96="","",IF($A96&lt;MIN('Tipos de cambio'!$A$6:$A$605),"fuera de rango",IFERROR(LOOKUP($A96,'Tipos de cambio'!$A$6:$A$605,'Tipos de cambio'!$B$6:$B$605),"fuera de rango")))</f>
        <v/>
      </c>
      <c r="H96" s="32">
        <f>IF(OR($F96="",NOT(ISNUMBER($G96))),"",$F96*$G96)</f>
        <v/>
      </c>
      <c r="I96" s="33" t="n"/>
      <c r="J96" s="34">
        <f>IF($F96="","",IF($I96&lt;&gt;"",$I96,IF(COUNTIFS('Banco'!$F$6:$F$405,$F96,'Banco'!$A$6:$A$405,"&gt;="&amp;$A96-Instrucciones!$B$25,'Banco'!$A$6:$A$405,"&lt;="&amp;$A96+Instrucciones!$B$25)=0,"No aparece en el banco",IF(COUNTIF($F$6:$F$405,$F96)&lt;=COUNTIF('Banco'!$F$6:$F$405,$F96),"Conciliado","Revisar"))))</f>
        <v/>
      </c>
    </row>
    <row r="97">
      <c r="A97" s="35" t="n"/>
      <c r="B97" s="36" t="n"/>
      <c r="C97" s="36" t="n"/>
      <c r="D97" s="37" t="n"/>
      <c r="E97" s="37" t="n"/>
      <c r="F97" s="30">
        <f>IF(AND($D97="",$E97=""),"",$D97-$E97)</f>
        <v/>
      </c>
      <c r="G97" s="31">
        <f>IF($A97="","",IF($A97&lt;MIN('Tipos de cambio'!$A$6:$A$605),"fuera de rango",IFERROR(LOOKUP($A97,'Tipos de cambio'!$A$6:$A$605,'Tipos de cambio'!$B$6:$B$605),"fuera de rango")))</f>
        <v/>
      </c>
      <c r="H97" s="32">
        <f>IF(OR($F97="",NOT(ISNUMBER($G97))),"",$F97*$G97)</f>
        <v/>
      </c>
      <c r="I97" s="33" t="n"/>
      <c r="J97" s="34">
        <f>IF($F97="","",IF($I97&lt;&gt;"",$I97,IF(COUNTIFS('Banco'!$F$6:$F$405,$F97,'Banco'!$A$6:$A$405,"&gt;="&amp;$A97-Instrucciones!$B$25,'Banco'!$A$6:$A$405,"&lt;="&amp;$A97+Instrucciones!$B$25)=0,"No aparece en el banco",IF(COUNTIF($F$6:$F$405,$F97)&lt;=COUNTIF('Banco'!$F$6:$F$405,$F97),"Conciliado","Revisar"))))</f>
        <v/>
      </c>
    </row>
    <row r="98">
      <c r="A98" s="35" t="n"/>
      <c r="B98" s="36" t="n"/>
      <c r="C98" s="36" t="n"/>
      <c r="D98" s="37" t="n"/>
      <c r="E98" s="37" t="n"/>
      <c r="F98" s="30">
        <f>IF(AND($D98="",$E98=""),"",$D98-$E98)</f>
        <v/>
      </c>
      <c r="G98" s="31">
        <f>IF($A98="","",IF($A98&lt;MIN('Tipos de cambio'!$A$6:$A$605),"fuera de rango",IFERROR(LOOKUP($A98,'Tipos de cambio'!$A$6:$A$605,'Tipos de cambio'!$B$6:$B$605),"fuera de rango")))</f>
        <v/>
      </c>
      <c r="H98" s="32">
        <f>IF(OR($F98="",NOT(ISNUMBER($G98))),"",$F98*$G98)</f>
        <v/>
      </c>
      <c r="I98" s="33" t="n"/>
      <c r="J98" s="34">
        <f>IF($F98="","",IF($I98&lt;&gt;"",$I98,IF(COUNTIFS('Banco'!$F$6:$F$405,$F98,'Banco'!$A$6:$A$405,"&gt;="&amp;$A98-Instrucciones!$B$25,'Banco'!$A$6:$A$405,"&lt;="&amp;$A98+Instrucciones!$B$25)=0,"No aparece en el banco",IF(COUNTIF($F$6:$F$405,$F98)&lt;=COUNTIF('Banco'!$F$6:$F$405,$F98),"Conciliado","Revisar"))))</f>
        <v/>
      </c>
    </row>
    <row r="99">
      <c r="A99" s="35" t="n"/>
      <c r="B99" s="36" t="n"/>
      <c r="C99" s="36" t="n"/>
      <c r="D99" s="37" t="n"/>
      <c r="E99" s="37" t="n"/>
      <c r="F99" s="30">
        <f>IF(AND($D99="",$E99=""),"",$D99-$E99)</f>
        <v/>
      </c>
      <c r="G99" s="31">
        <f>IF($A99="","",IF($A99&lt;MIN('Tipos de cambio'!$A$6:$A$605),"fuera de rango",IFERROR(LOOKUP($A99,'Tipos de cambio'!$A$6:$A$605,'Tipos de cambio'!$B$6:$B$605),"fuera de rango")))</f>
        <v/>
      </c>
      <c r="H99" s="32">
        <f>IF(OR($F99="",NOT(ISNUMBER($G99))),"",$F99*$G99)</f>
        <v/>
      </c>
      <c r="I99" s="33" t="n"/>
      <c r="J99" s="34">
        <f>IF($F99="","",IF($I99&lt;&gt;"",$I99,IF(COUNTIFS('Banco'!$F$6:$F$405,$F99,'Banco'!$A$6:$A$405,"&gt;="&amp;$A99-Instrucciones!$B$25,'Banco'!$A$6:$A$405,"&lt;="&amp;$A99+Instrucciones!$B$25)=0,"No aparece en el banco",IF(COUNTIF($F$6:$F$405,$F99)&lt;=COUNTIF('Banco'!$F$6:$F$405,$F99),"Conciliado","Revisar"))))</f>
        <v/>
      </c>
    </row>
    <row r="100">
      <c r="A100" s="35" t="n"/>
      <c r="B100" s="36" t="n"/>
      <c r="C100" s="36" t="n"/>
      <c r="D100" s="37" t="n"/>
      <c r="E100" s="37" t="n"/>
      <c r="F100" s="30">
        <f>IF(AND($D100="",$E100=""),"",$D100-$E100)</f>
        <v/>
      </c>
      <c r="G100" s="31">
        <f>IF($A100="","",IF($A100&lt;MIN('Tipos de cambio'!$A$6:$A$605),"fuera de rango",IFERROR(LOOKUP($A100,'Tipos de cambio'!$A$6:$A$605,'Tipos de cambio'!$B$6:$B$605),"fuera de rango")))</f>
        <v/>
      </c>
      <c r="H100" s="32">
        <f>IF(OR($F100="",NOT(ISNUMBER($G100))),"",$F100*$G100)</f>
        <v/>
      </c>
      <c r="I100" s="33" t="n"/>
      <c r="J100" s="34">
        <f>IF($F100="","",IF($I100&lt;&gt;"",$I100,IF(COUNTIFS('Banco'!$F$6:$F$405,$F100,'Banco'!$A$6:$A$405,"&gt;="&amp;$A100-Instrucciones!$B$25,'Banco'!$A$6:$A$405,"&lt;="&amp;$A100+Instrucciones!$B$25)=0,"No aparece en el banco",IF(COUNTIF($F$6:$F$405,$F100)&lt;=COUNTIF('Banco'!$F$6:$F$405,$F100),"Conciliado","Revisar"))))</f>
        <v/>
      </c>
    </row>
    <row r="101">
      <c r="A101" s="35" t="n"/>
      <c r="B101" s="36" t="n"/>
      <c r="C101" s="36" t="n"/>
      <c r="D101" s="37" t="n"/>
      <c r="E101" s="37" t="n"/>
      <c r="F101" s="30">
        <f>IF(AND($D101="",$E101=""),"",$D101-$E101)</f>
        <v/>
      </c>
      <c r="G101" s="31">
        <f>IF($A101="","",IF($A101&lt;MIN('Tipos de cambio'!$A$6:$A$605),"fuera de rango",IFERROR(LOOKUP($A101,'Tipos de cambio'!$A$6:$A$605,'Tipos de cambio'!$B$6:$B$605),"fuera de rango")))</f>
        <v/>
      </c>
      <c r="H101" s="32">
        <f>IF(OR($F101="",NOT(ISNUMBER($G101))),"",$F101*$G101)</f>
        <v/>
      </c>
      <c r="I101" s="33" t="n"/>
      <c r="J101" s="34">
        <f>IF($F101="","",IF($I101&lt;&gt;"",$I101,IF(COUNTIFS('Banco'!$F$6:$F$405,$F101,'Banco'!$A$6:$A$405,"&gt;="&amp;$A101-Instrucciones!$B$25,'Banco'!$A$6:$A$405,"&lt;="&amp;$A101+Instrucciones!$B$25)=0,"No aparece en el banco",IF(COUNTIF($F$6:$F$405,$F101)&lt;=COUNTIF('Banco'!$F$6:$F$405,$F101),"Conciliado","Revisar"))))</f>
        <v/>
      </c>
    </row>
    <row r="102">
      <c r="A102" s="35" t="n"/>
      <c r="B102" s="36" t="n"/>
      <c r="C102" s="36" t="n"/>
      <c r="D102" s="37" t="n"/>
      <c r="E102" s="37" t="n"/>
      <c r="F102" s="30">
        <f>IF(AND($D102="",$E102=""),"",$D102-$E102)</f>
        <v/>
      </c>
      <c r="G102" s="31">
        <f>IF($A102="","",IF($A102&lt;MIN('Tipos de cambio'!$A$6:$A$605),"fuera de rango",IFERROR(LOOKUP($A102,'Tipos de cambio'!$A$6:$A$605,'Tipos de cambio'!$B$6:$B$605),"fuera de rango")))</f>
        <v/>
      </c>
      <c r="H102" s="32">
        <f>IF(OR($F102="",NOT(ISNUMBER($G102))),"",$F102*$G102)</f>
        <v/>
      </c>
      <c r="I102" s="33" t="n"/>
      <c r="J102" s="34">
        <f>IF($F102="","",IF($I102&lt;&gt;"",$I102,IF(COUNTIFS('Banco'!$F$6:$F$405,$F102,'Banco'!$A$6:$A$405,"&gt;="&amp;$A102-Instrucciones!$B$25,'Banco'!$A$6:$A$405,"&lt;="&amp;$A102+Instrucciones!$B$25)=0,"No aparece en el banco",IF(COUNTIF($F$6:$F$405,$F102)&lt;=COUNTIF('Banco'!$F$6:$F$405,$F102),"Conciliado","Revisar"))))</f>
        <v/>
      </c>
    </row>
    <row r="103">
      <c r="A103" s="35" t="n"/>
      <c r="B103" s="36" t="n"/>
      <c r="C103" s="36" t="n"/>
      <c r="D103" s="37" t="n"/>
      <c r="E103" s="37" t="n"/>
      <c r="F103" s="30">
        <f>IF(AND($D103="",$E103=""),"",$D103-$E103)</f>
        <v/>
      </c>
      <c r="G103" s="31">
        <f>IF($A103="","",IF($A103&lt;MIN('Tipos de cambio'!$A$6:$A$605),"fuera de rango",IFERROR(LOOKUP($A103,'Tipos de cambio'!$A$6:$A$605,'Tipos de cambio'!$B$6:$B$605),"fuera de rango")))</f>
        <v/>
      </c>
      <c r="H103" s="32">
        <f>IF(OR($F103="",NOT(ISNUMBER($G103))),"",$F103*$G103)</f>
        <v/>
      </c>
      <c r="I103" s="33" t="n"/>
      <c r="J103" s="34">
        <f>IF($F103="","",IF($I103&lt;&gt;"",$I103,IF(COUNTIFS('Banco'!$F$6:$F$405,$F103,'Banco'!$A$6:$A$405,"&gt;="&amp;$A103-Instrucciones!$B$25,'Banco'!$A$6:$A$405,"&lt;="&amp;$A103+Instrucciones!$B$25)=0,"No aparece en el banco",IF(COUNTIF($F$6:$F$405,$F103)&lt;=COUNTIF('Banco'!$F$6:$F$405,$F103),"Conciliado","Revisar"))))</f>
        <v/>
      </c>
    </row>
    <row r="104">
      <c r="A104" s="35" t="n"/>
      <c r="B104" s="36" t="n"/>
      <c r="C104" s="36" t="n"/>
      <c r="D104" s="37" t="n"/>
      <c r="E104" s="37" t="n"/>
      <c r="F104" s="30">
        <f>IF(AND($D104="",$E104=""),"",$D104-$E104)</f>
        <v/>
      </c>
      <c r="G104" s="31">
        <f>IF($A104="","",IF($A104&lt;MIN('Tipos de cambio'!$A$6:$A$605),"fuera de rango",IFERROR(LOOKUP($A104,'Tipos de cambio'!$A$6:$A$605,'Tipos de cambio'!$B$6:$B$605),"fuera de rango")))</f>
        <v/>
      </c>
      <c r="H104" s="32">
        <f>IF(OR($F104="",NOT(ISNUMBER($G104))),"",$F104*$G104)</f>
        <v/>
      </c>
      <c r="I104" s="33" t="n"/>
      <c r="J104" s="34">
        <f>IF($F104="","",IF($I104&lt;&gt;"",$I104,IF(COUNTIFS('Banco'!$F$6:$F$405,$F104,'Banco'!$A$6:$A$405,"&gt;="&amp;$A104-Instrucciones!$B$25,'Banco'!$A$6:$A$405,"&lt;="&amp;$A104+Instrucciones!$B$25)=0,"No aparece en el banco",IF(COUNTIF($F$6:$F$405,$F104)&lt;=COUNTIF('Banco'!$F$6:$F$405,$F104),"Conciliado","Revisar"))))</f>
        <v/>
      </c>
    </row>
    <row r="105">
      <c r="A105" s="35" t="n"/>
      <c r="B105" s="36" t="n"/>
      <c r="C105" s="36" t="n"/>
      <c r="D105" s="37" t="n"/>
      <c r="E105" s="37" t="n"/>
      <c r="F105" s="30">
        <f>IF(AND($D105="",$E105=""),"",$D105-$E105)</f>
        <v/>
      </c>
      <c r="G105" s="31">
        <f>IF($A105="","",IF($A105&lt;MIN('Tipos de cambio'!$A$6:$A$605),"fuera de rango",IFERROR(LOOKUP($A105,'Tipos de cambio'!$A$6:$A$605,'Tipos de cambio'!$B$6:$B$605),"fuera de rango")))</f>
        <v/>
      </c>
      <c r="H105" s="32">
        <f>IF(OR($F105="",NOT(ISNUMBER($G105))),"",$F105*$G105)</f>
        <v/>
      </c>
      <c r="I105" s="33" t="n"/>
      <c r="J105" s="34">
        <f>IF($F105="","",IF($I105&lt;&gt;"",$I105,IF(COUNTIFS('Banco'!$F$6:$F$405,$F105,'Banco'!$A$6:$A$405,"&gt;="&amp;$A105-Instrucciones!$B$25,'Banco'!$A$6:$A$405,"&lt;="&amp;$A105+Instrucciones!$B$25)=0,"No aparece en el banco",IF(COUNTIF($F$6:$F$405,$F105)&lt;=COUNTIF('Banco'!$F$6:$F$405,$F105),"Conciliado","Revisar"))))</f>
        <v/>
      </c>
    </row>
    <row r="106">
      <c r="A106" s="35" t="n"/>
      <c r="B106" s="36" t="n"/>
      <c r="C106" s="36" t="n"/>
      <c r="D106" s="37" t="n"/>
      <c r="E106" s="37" t="n"/>
      <c r="F106" s="30">
        <f>IF(AND($D106="",$E106=""),"",$D106-$E106)</f>
        <v/>
      </c>
      <c r="G106" s="31">
        <f>IF($A106="","",IF($A106&lt;MIN('Tipos de cambio'!$A$6:$A$605),"fuera de rango",IFERROR(LOOKUP($A106,'Tipos de cambio'!$A$6:$A$605,'Tipos de cambio'!$B$6:$B$605),"fuera de rango")))</f>
        <v/>
      </c>
      <c r="H106" s="32">
        <f>IF(OR($F106="",NOT(ISNUMBER($G106))),"",$F106*$G106)</f>
        <v/>
      </c>
      <c r="I106" s="33" t="n"/>
      <c r="J106" s="34">
        <f>IF($F106="","",IF($I106&lt;&gt;"",$I106,IF(COUNTIFS('Banco'!$F$6:$F$405,$F106,'Banco'!$A$6:$A$405,"&gt;="&amp;$A106-Instrucciones!$B$25,'Banco'!$A$6:$A$405,"&lt;="&amp;$A106+Instrucciones!$B$25)=0,"No aparece en el banco",IF(COUNTIF($F$6:$F$405,$F106)&lt;=COUNTIF('Banco'!$F$6:$F$405,$F106),"Conciliado","Revisar"))))</f>
        <v/>
      </c>
    </row>
    <row r="107">
      <c r="A107" s="35" t="n"/>
      <c r="B107" s="36" t="n"/>
      <c r="C107" s="36" t="n"/>
      <c r="D107" s="37" t="n"/>
      <c r="E107" s="37" t="n"/>
      <c r="F107" s="30">
        <f>IF(AND($D107="",$E107=""),"",$D107-$E107)</f>
        <v/>
      </c>
      <c r="G107" s="31">
        <f>IF($A107="","",IF($A107&lt;MIN('Tipos de cambio'!$A$6:$A$605),"fuera de rango",IFERROR(LOOKUP($A107,'Tipos de cambio'!$A$6:$A$605,'Tipos de cambio'!$B$6:$B$605),"fuera de rango")))</f>
        <v/>
      </c>
      <c r="H107" s="32">
        <f>IF(OR($F107="",NOT(ISNUMBER($G107))),"",$F107*$G107)</f>
        <v/>
      </c>
      <c r="I107" s="33" t="n"/>
      <c r="J107" s="34">
        <f>IF($F107="","",IF($I107&lt;&gt;"",$I107,IF(COUNTIFS('Banco'!$F$6:$F$405,$F107,'Banco'!$A$6:$A$405,"&gt;="&amp;$A107-Instrucciones!$B$25,'Banco'!$A$6:$A$405,"&lt;="&amp;$A107+Instrucciones!$B$25)=0,"No aparece en el banco",IF(COUNTIF($F$6:$F$405,$F107)&lt;=COUNTIF('Banco'!$F$6:$F$405,$F107),"Conciliado","Revisar"))))</f>
        <v/>
      </c>
    </row>
    <row r="108">
      <c r="A108" s="35" t="n"/>
      <c r="B108" s="36" t="n"/>
      <c r="C108" s="36" t="n"/>
      <c r="D108" s="37" t="n"/>
      <c r="E108" s="37" t="n"/>
      <c r="F108" s="30">
        <f>IF(AND($D108="",$E108=""),"",$D108-$E108)</f>
        <v/>
      </c>
      <c r="G108" s="31">
        <f>IF($A108="","",IF($A108&lt;MIN('Tipos de cambio'!$A$6:$A$605),"fuera de rango",IFERROR(LOOKUP($A108,'Tipos de cambio'!$A$6:$A$605,'Tipos de cambio'!$B$6:$B$605),"fuera de rango")))</f>
        <v/>
      </c>
      <c r="H108" s="32">
        <f>IF(OR($F108="",NOT(ISNUMBER($G108))),"",$F108*$G108)</f>
        <v/>
      </c>
      <c r="I108" s="33" t="n"/>
      <c r="J108" s="34">
        <f>IF($F108="","",IF($I108&lt;&gt;"",$I108,IF(COUNTIFS('Banco'!$F$6:$F$405,$F108,'Banco'!$A$6:$A$405,"&gt;="&amp;$A108-Instrucciones!$B$25,'Banco'!$A$6:$A$405,"&lt;="&amp;$A108+Instrucciones!$B$25)=0,"No aparece en el banco",IF(COUNTIF($F$6:$F$405,$F108)&lt;=COUNTIF('Banco'!$F$6:$F$405,$F108),"Conciliado","Revisar"))))</f>
        <v/>
      </c>
    </row>
    <row r="109">
      <c r="A109" s="35" t="n"/>
      <c r="B109" s="36" t="n"/>
      <c r="C109" s="36" t="n"/>
      <c r="D109" s="37" t="n"/>
      <c r="E109" s="37" t="n"/>
      <c r="F109" s="30">
        <f>IF(AND($D109="",$E109=""),"",$D109-$E109)</f>
        <v/>
      </c>
      <c r="G109" s="31">
        <f>IF($A109="","",IF($A109&lt;MIN('Tipos de cambio'!$A$6:$A$605),"fuera de rango",IFERROR(LOOKUP($A109,'Tipos de cambio'!$A$6:$A$605,'Tipos de cambio'!$B$6:$B$605),"fuera de rango")))</f>
        <v/>
      </c>
      <c r="H109" s="32">
        <f>IF(OR($F109="",NOT(ISNUMBER($G109))),"",$F109*$G109)</f>
        <v/>
      </c>
      <c r="I109" s="33" t="n"/>
      <c r="J109" s="34">
        <f>IF($F109="","",IF($I109&lt;&gt;"",$I109,IF(COUNTIFS('Banco'!$F$6:$F$405,$F109,'Banco'!$A$6:$A$405,"&gt;="&amp;$A109-Instrucciones!$B$25,'Banco'!$A$6:$A$405,"&lt;="&amp;$A109+Instrucciones!$B$25)=0,"No aparece en el banco",IF(COUNTIF($F$6:$F$405,$F109)&lt;=COUNTIF('Banco'!$F$6:$F$405,$F109),"Conciliado","Revisar"))))</f>
        <v/>
      </c>
    </row>
    <row r="110">
      <c r="A110" s="35" t="n"/>
      <c r="B110" s="36" t="n"/>
      <c r="C110" s="36" t="n"/>
      <c r="D110" s="37" t="n"/>
      <c r="E110" s="37" t="n"/>
      <c r="F110" s="30">
        <f>IF(AND($D110="",$E110=""),"",$D110-$E110)</f>
        <v/>
      </c>
      <c r="G110" s="31">
        <f>IF($A110="","",IF($A110&lt;MIN('Tipos de cambio'!$A$6:$A$605),"fuera de rango",IFERROR(LOOKUP($A110,'Tipos de cambio'!$A$6:$A$605,'Tipos de cambio'!$B$6:$B$605),"fuera de rango")))</f>
        <v/>
      </c>
      <c r="H110" s="32">
        <f>IF(OR($F110="",NOT(ISNUMBER($G110))),"",$F110*$G110)</f>
        <v/>
      </c>
      <c r="I110" s="33" t="n"/>
      <c r="J110" s="34">
        <f>IF($F110="","",IF($I110&lt;&gt;"",$I110,IF(COUNTIFS('Banco'!$F$6:$F$405,$F110,'Banco'!$A$6:$A$405,"&gt;="&amp;$A110-Instrucciones!$B$25,'Banco'!$A$6:$A$405,"&lt;="&amp;$A110+Instrucciones!$B$25)=0,"No aparece en el banco",IF(COUNTIF($F$6:$F$405,$F110)&lt;=COUNTIF('Banco'!$F$6:$F$405,$F110),"Conciliado","Revisar"))))</f>
        <v/>
      </c>
    </row>
    <row r="111">
      <c r="A111" s="35" t="n"/>
      <c r="B111" s="36" t="n"/>
      <c r="C111" s="36" t="n"/>
      <c r="D111" s="37" t="n"/>
      <c r="E111" s="37" t="n"/>
      <c r="F111" s="30">
        <f>IF(AND($D111="",$E111=""),"",$D111-$E111)</f>
        <v/>
      </c>
      <c r="G111" s="31">
        <f>IF($A111="","",IF($A111&lt;MIN('Tipos de cambio'!$A$6:$A$605),"fuera de rango",IFERROR(LOOKUP($A111,'Tipos de cambio'!$A$6:$A$605,'Tipos de cambio'!$B$6:$B$605),"fuera de rango")))</f>
        <v/>
      </c>
      <c r="H111" s="32">
        <f>IF(OR($F111="",NOT(ISNUMBER($G111))),"",$F111*$G111)</f>
        <v/>
      </c>
      <c r="I111" s="33" t="n"/>
      <c r="J111" s="34">
        <f>IF($F111="","",IF($I111&lt;&gt;"",$I111,IF(COUNTIFS('Banco'!$F$6:$F$405,$F111,'Banco'!$A$6:$A$405,"&gt;="&amp;$A111-Instrucciones!$B$25,'Banco'!$A$6:$A$405,"&lt;="&amp;$A111+Instrucciones!$B$25)=0,"No aparece en el banco",IF(COUNTIF($F$6:$F$405,$F111)&lt;=COUNTIF('Banco'!$F$6:$F$405,$F111),"Conciliado","Revisar"))))</f>
        <v/>
      </c>
    </row>
    <row r="112">
      <c r="A112" s="35" t="n"/>
      <c r="B112" s="36" t="n"/>
      <c r="C112" s="36" t="n"/>
      <c r="D112" s="37" t="n"/>
      <c r="E112" s="37" t="n"/>
      <c r="F112" s="30">
        <f>IF(AND($D112="",$E112=""),"",$D112-$E112)</f>
        <v/>
      </c>
      <c r="G112" s="31">
        <f>IF($A112="","",IF($A112&lt;MIN('Tipos de cambio'!$A$6:$A$605),"fuera de rango",IFERROR(LOOKUP($A112,'Tipos de cambio'!$A$6:$A$605,'Tipos de cambio'!$B$6:$B$605),"fuera de rango")))</f>
        <v/>
      </c>
      <c r="H112" s="32">
        <f>IF(OR($F112="",NOT(ISNUMBER($G112))),"",$F112*$G112)</f>
        <v/>
      </c>
      <c r="I112" s="33" t="n"/>
      <c r="J112" s="34">
        <f>IF($F112="","",IF($I112&lt;&gt;"",$I112,IF(COUNTIFS('Banco'!$F$6:$F$405,$F112,'Banco'!$A$6:$A$405,"&gt;="&amp;$A112-Instrucciones!$B$25,'Banco'!$A$6:$A$405,"&lt;="&amp;$A112+Instrucciones!$B$25)=0,"No aparece en el banco",IF(COUNTIF($F$6:$F$405,$F112)&lt;=COUNTIF('Banco'!$F$6:$F$405,$F112),"Conciliado","Revisar"))))</f>
        <v/>
      </c>
    </row>
    <row r="113">
      <c r="A113" s="35" t="n"/>
      <c r="B113" s="36" t="n"/>
      <c r="C113" s="36" t="n"/>
      <c r="D113" s="37" t="n"/>
      <c r="E113" s="37" t="n"/>
      <c r="F113" s="30">
        <f>IF(AND($D113="",$E113=""),"",$D113-$E113)</f>
        <v/>
      </c>
      <c r="G113" s="31">
        <f>IF($A113="","",IF($A113&lt;MIN('Tipos de cambio'!$A$6:$A$605),"fuera de rango",IFERROR(LOOKUP($A113,'Tipos de cambio'!$A$6:$A$605,'Tipos de cambio'!$B$6:$B$605),"fuera de rango")))</f>
        <v/>
      </c>
      <c r="H113" s="32">
        <f>IF(OR($F113="",NOT(ISNUMBER($G113))),"",$F113*$G113)</f>
        <v/>
      </c>
      <c r="I113" s="33" t="n"/>
      <c r="J113" s="34">
        <f>IF($F113="","",IF($I113&lt;&gt;"",$I113,IF(COUNTIFS('Banco'!$F$6:$F$405,$F113,'Banco'!$A$6:$A$405,"&gt;="&amp;$A113-Instrucciones!$B$25,'Banco'!$A$6:$A$405,"&lt;="&amp;$A113+Instrucciones!$B$25)=0,"No aparece en el banco",IF(COUNTIF($F$6:$F$405,$F113)&lt;=COUNTIF('Banco'!$F$6:$F$405,$F113),"Conciliado","Revisar"))))</f>
        <v/>
      </c>
    </row>
    <row r="114">
      <c r="A114" s="35" t="n"/>
      <c r="B114" s="36" t="n"/>
      <c r="C114" s="36" t="n"/>
      <c r="D114" s="37" t="n"/>
      <c r="E114" s="37" t="n"/>
      <c r="F114" s="30">
        <f>IF(AND($D114="",$E114=""),"",$D114-$E114)</f>
        <v/>
      </c>
      <c r="G114" s="31">
        <f>IF($A114="","",IF($A114&lt;MIN('Tipos de cambio'!$A$6:$A$605),"fuera de rango",IFERROR(LOOKUP($A114,'Tipos de cambio'!$A$6:$A$605,'Tipos de cambio'!$B$6:$B$605),"fuera de rango")))</f>
        <v/>
      </c>
      <c r="H114" s="32">
        <f>IF(OR($F114="",NOT(ISNUMBER($G114))),"",$F114*$G114)</f>
        <v/>
      </c>
      <c r="I114" s="33" t="n"/>
      <c r="J114" s="34">
        <f>IF($F114="","",IF($I114&lt;&gt;"",$I114,IF(COUNTIFS('Banco'!$F$6:$F$405,$F114,'Banco'!$A$6:$A$405,"&gt;="&amp;$A114-Instrucciones!$B$25,'Banco'!$A$6:$A$405,"&lt;="&amp;$A114+Instrucciones!$B$25)=0,"No aparece en el banco",IF(COUNTIF($F$6:$F$405,$F114)&lt;=COUNTIF('Banco'!$F$6:$F$405,$F114),"Conciliado","Revisar"))))</f>
        <v/>
      </c>
    </row>
    <row r="115">
      <c r="A115" s="35" t="n"/>
      <c r="B115" s="36" t="n"/>
      <c r="C115" s="36" t="n"/>
      <c r="D115" s="37" t="n"/>
      <c r="E115" s="37" t="n"/>
      <c r="F115" s="30">
        <f>IF(AND($D115="",$E115=""),"",$D115-$E115)</f>
        <v/>
      </c>
      <c r="G115" s="31">
        <f>IF($A115="","",IF($A115&lt;MIN('Tipos de cambio'!$A$6:$A$605),"fuera de rango",IFERROR(LOOKUP($A115,'Tipos de cambio'!$A$6:$A$605,'Tipos de cambio'!$B$6:$B$605),"fuera de rango")))</f>
        <v/>
      </c>
      <c r="H115" s="32">
        <f>IF(OR($F115="",NOT(ISNUMBER($G115))),"",$F115*$G115)</f>
        <v/>
      </c>
      <c r="I115" s="33" t="n"/>
      <c r="J115" s="34">
        <f>IF($F115="","",IF($I115&lt;&gt;"",$I115,IF(COUNTIFS('Banco'!$F$6:$F$405,$F115,'Banco'!$A$6:$A$405,"&gt;="&amp;$A115-Instrucciones!$B$25,'Banco'!$A$6:$A$405,"&lt;="&amp;$A115+Instrucciones!$B$25)=0,"No aparece en el banco",IF(COUNTIF($F$6:$F$405,$F115)&lt;=COUNTIF('Banco'!$F$6:$F$405,$F115),"Conciliado","Revisar"))))</f>
        <v/>
      </c>
    </row>
    <row r="116">
      <c r="A116" s="35" t="n"/>
      <c r="B116" s="36" t="n"/>
      <c r="C116" s="36" t="n"/>
      <c r="D116" s="37" t="n"/>
      <c r="E116" s="37" t="n"/>
      <c r="F116" s="30">
        <f>IF(AND($D116="",$E116=""),"",$D116-$E116)</f>
        <v/>
      </c>
      <c r="G116" s="31">
        <f>IF($A116="","",IF($A116&lt;MIN('Tipos de cambio'!$A$6:$A$605),"fuera de rango",IFERROR(LOOKUP($A116,'Tipos de cambio'!$A$6:$A$605,'Tipos de cambio'!$B$6:$B$605),"fuera de rango")))</f>
        <v/>
      </c>
      <c r="H116" s="32">
        <f>IF(OR($F116="",NOT(ISNUMBER($G116))),"",$F116*$G116)</f>
        <v/>
      </c>
      <c r="I116" s="33" t="n"/>
      <c r="J116" s="34">
        <f>IF($F116="","",IF($I116&lt;&gt;"",$I116,IF(COUNTIFS('Banco'!$F$6:$F$405,$F116,'Banco'!$A$6:$A$405,"&gt;="&amp;$A116-Instrucciones!$B$25,'Banco'!$A$6:$A$405,"&lt;="&amp;$A116+Instrucciones!$B$25)=0,"No aparece en el banco",IF(COUNTIF($F$6:$F$405,$F116)&lt;=COUNTIF('Banco'!$F$6:$F$405,$F116),"Conciliado","Revisar"))))</f>
        <v/>
      </c>
    </row>
    <row r="117">
      <c r="A117" s="35" t="n"/>
      <c r="B117" s="36" t="n"/>
      <c r="C117" s="36" t="n"/>
      <c r="D117" s="37" t="n"/>
      <c r="E117" s="37" t="n"/>
      <c r="F117" s="30">
        <f>IF(AND($D117="",$E117=""),"",$D117-$E117)</f>
        <v/>
      </c>
      <c r="G117" s="31">
        <f>IF($A117="","",IF($A117&lt;MIN('Tipos de cambio'!$A$6:$A$605),"fuera de rango",IFERROR(LOOKUP($A117,'Tipos de cambio'!$A$6:$A$605,'Tipos de cambio'!$B$6:$B$605),"fuera de rango")))</f>
        <v/>
      </c>
      <c r="H117" s="32">
        <f>IF(OR($F117="",NOT(ISNUMBER($G117))),"",$F117*$G117)</f>
        <v/>
      </c>
      <c r="I117" s="33" t="n"/>
      <c r="J117" s="34">
        <f>IF($F117="","",IF($I117&lt;&gt;"",$I117,IF(COUNTIFS('Banco'!$F$6:$F$405,$F117,'Banco'!$A$6:$A$405,"&gt;="&amp;$A117-Instrucciones!$B$25,'Banco'!$A$6:$A$405,"&lt;="&amp;$A117+Instrucciones!$B$25)=0,"No aparece en el banco",IF(COUNTIF($F$6:$F$405,$F117)&lt;=COUNTIF('Banco'!$F$6:$F$405,$F117),"Conciliado","Revisar"))))</f>
        <v/>
      </c>
    </row>
    <row r="118">
      <c r="A118" s="35" t="n"/>
      <c r="B118" s="36" t="n"/>
      <c r="C118" s="36" t="n"/>
      <c r="D118" s="37" t="n"/>
      <c r="E118" s="37" t="n"/>
      <c r="F118" s="30">
        <f>IF(AND($D118="",$E118=""),"",$D118-$E118)</f>
        <v/>
      </c>
      <c r="G118" s="31">
        <f>IF($A118="","",IF($A118&lt;MIN('Tipos de cambio'!$A$6:$A$605),"fuera de rango",IFERROR(LOOKUP($A118,'Tipos de cambio'!$A$6:$A$605,'Tipos de cambio'!$B$6:$B$605),"fuera de rango")))</f>
        <v/>
      </c>
      <c r="H118" s="32">
        <f>IF(OR($F118="",NOT(ISNUMBER($G118))),"",$F118*$G118)</f>
        <v/>
      </c>
      <c r="I118" s="33" t="n"/>
      <c r="J118" s="34">
        <f>IF($F118="","",IF($I118&lt;&gt;"",$I118,IF(COUNTIFS('Banco'!$F$6:$F$405,$F118,'Banco'!$A$6:$A$405,"&gt;="&amp;$A118-Instrucciones!$B$25,'Banco'!$A$6:$A$405,"&lt;="&amp;$A118+Instrucciones!$B$25)=0,"No aparece en el banco",IF(COUNTIF($F$6:$F$405,$F118)&lt;=COUNTIF('Banco'!$F$6:$F$405,$F118),"Conciliado","Revisar"))))</f>
        <v/>
      </c>
    </row>
    <row r="119">
      <c r="A119" s="35" t="n"/>
      <c r="B119" s="36" t="n"/>
      <c r="C119" s="36" t="n"/>
      <c r="D119" s="37" t="n"/>
      <c r="E119" s="37" t="n"/>
      <c r="F119" s="30">
        <f>IF(AND($D119="",$E119=""),"",$D119-$E119)</f>
        <v/>
      </c>
      <c r="G119" s="31">
        <f>IF($A119="","",IF($A119&lt;MIN('Tipos de cambio'!$A$6:$A$605),"fuera de rango",IFERROR(LOOKUP($A119,'Tipos de cambio'!$A$6:$A$605,'Tipos de cambio'!$B$6:$B$605),"fuera de rango")))</f>
        <v/>
      </c>
      <c r="H119" s="32">
        <f>IF(OR($F119="",NOT(ISNUMBER($G119))),"",$F119*$G119)</f>
        <v/>
      </c>
      <c r="I119" s="33" t="n"/>
      <c r="J119" s="34">
        <f>IF($F119="","",IF($I119&lt;&gt;"",$I119,IF(COUNTIFS('Banco'!$F$6:$F$405,$F119,'Banco'!$A$6:$A$405,"&gt;="&amp;$A119-Instrucciones!$B$25,'Banco'!$A$6:$A$405,"&lt;="&amp;$A119+Instrucciones!$B$25)=0,"No aparece en el banco",IF(COUNTIF($F$6:$F$405,$F119)&lt;=COUNTIF('Banco'!$F$6:$F$405,$F119),"Conciliado","Revisar"))))</f>
        <v/>
      </c>
    </row>
    <row r="120">
      <c r="A120" s="35" t="n"/>
      <c r="B120" s="36" t="n"/>
      <c r="C120" s="36" t="n"/>
      <c r="D120" s="37" t="n"/>
      <c r="E120" s="37" t="n"/>
      <c r="F120" s="30">
        <f>IF(AND($D120="",$E120=""),"",$D120-$E120)</f>
        <v/>
      </c>
      <c r="G120" s="31">
        <f>IF($A120="","",IF($A120&lt;MIN('Tipos de cambio'!$A$6:$A$605),"fuera de rango",IFERROR(LOOKUP($A120,'Tipos de cambio'!$A$6:$A$605,'Tipos de cambio'!$B$6:$B$605),"fuera de rango")))</f>
        <v/>
      </c>
      <c r="H120" s="32">
        <f>IF(OR($F120="",NOT(ISNUMBER($G120))),"",$F120*$G120)</f>
        <v/>
      </c>
      <c r="I120" s="33" t="n"/>
      <c r="J120" s="34">
        <f>IF($F120="","",IF($I120&lt;&gt;"",$I120,IF(COUNTIFS('Banco'!$F$6:$F$405,$F120,'Banco'!$A$6:$A$405,"&gt;="&amp;$A120-Instrucciones!$B$25,'Banco'!$A$6:$A$405,"&lt;="&amp;$A120+Instrucciones!$B$25)=0,"No aparece en el banco",IF(COUNTIF($F$6:$F$405,$F120)&lt;=COUNTIF('Banco'!$F$6:$F$405,$F120),"Conciliado","Revisar"))))</f>
        <v/>
      </c>
    </row>
    <row r="121">
      <c r="A121" s="35" t="n"/>
      <c r="B121" s="36" t="n"/>
      <c r="C121" s="36" t="n"/>
      <c r="D121" s="37" t="n"/>
      <c r="E121" s="37" t="n"/>
      <c r="F121" s="30">
        <f>IF(AND($D121="",$E121=""),"",$D121-$E121)</f>
        <v/>
      </c>
      <c r="G121" s="31">
        <f>IF($A121="","",IF($A121&lt;MIN('Tipos de cambio'!$A$6:$A$605),"fuera de rango",IFERROR(LOOKUP($A121,'Tipos de cambio'!$A$6:$A$605,'Tipos de cambio'!$B$6:$B$605),"fuera de rango")))</f>
        <v/>
      </c>
      <c r="H121" s="32">
        <f>IF(OR($F121="",NOT(ISNUMBER($G121))),"",$F121*$G121)</f>
        <v/>
      </c>
      <c r="I121" s="33" t="n"/>
      <c r="J121" s="34">
        <f>IF($F121="","",IF($I121&lt;&gt;"",$I121,IF(COUNTIFS('Banco'!$F$6:$F$405,$F121,'Banco'!$A$6:$A$405,"&gt;="&amp;$A121-Instrucciones!$B$25,'Banco'!$A$6:$A$405,"&lt;="&amp;$A121+Instrucciones!$B$25)=0,"No aparece en el banco",IF(COUNTIF($F$6:$F$405,$F121)&lt;=COUNTIF('Banco'!$F$6:$F$405,$F121),"Conciliado","Revisar"))))</f>
        <v/>
      </c>
    </row>
    <row r="122">
      <c r="A122" s="35" t="n"/>
      <c r="B122" s="36" t="n"/>
      <c r="C122" s="36" t="n"/>
      <c r="D122" s="37" t="n"/>
      <c r="E122" s="37" t="n"/>
      <c r="F122" s="30">
        <f>IF(AND($D122="",$E122=""),"",$D122-$E122)</f>
        <v/>
      </c>
      <c r="G122" s="31">
        <f>IF($A122="","",IF($A122&lt;MIN('Tipos de cambio'!$A$6:$A$605),"fuera de rango",IFERROR(LOOKUP($A122,'Tipos de cambio'!$A$6:$A$605,'Tipos de cambio'!$B$6:$B$605),"fuera de rango")))</f>
        <v/>
      </c>
      <c r="H122" s="32">
        <f>IF(OR($F122="",NOT(ISNUMBER($G122))),"",$F122*$G122)</f>
        <v/>
      </c>
      <c r="I122" s="33" t="n"/>
      <c r="J122" s="34">
        <f>IF($F122="","",IF($I122&lt;&gt;"",$I122,IF(COUNTIFS('Banco'!$F$6:$F$405,$F122,'Banco'!$A$6:$A$405,"&gt;="&amp;$A122-Instrucciones!$B$25,'Banco'!$A$6:$A$405,"&lt;="&amp;$A122+Instrucciones!$B$25)=0,"No aparece en el banco",IF(COUNTIF($F$6:$F$405,$F122)&lt;=COUNTIF('Banco'!$F$6:$F$405,$F122),"Conciliado","Revisar"))))</f>
        <v/>
      </c>
    </row>
    <row r="123">
      <c r="A123" s="35" t="n"/>
      <c r="B123" s="36" t="n"/>
      <c r="C123" s="36" t="n"/>
      <c r="D123" s="37" t="n"/>
      <c r="E123" s="37" t="n"/>
      <c r="F123" s="30">
        <f>IF(AND($D123="",$E123=""),"",$D123-$E123)</f>
        <v/>
      </c>
      <c r="G123" s="31">
        <f>IF($A123="","",IF($A123&lt;MIN('Tipos de cambio'!$A$6:$A$605),"fuera de rango",IFERROR(LOOKUP($A123,'Tipos de cambio'!$A$6:$A$605,'Tipos de cambio'!$B$6:$B$605),"fuera de rango")))</f>
        <v/>
      </c>
      <c r="H123" s="32">
        <f>IF(OR($F123="",NOT(ISNUMBER($G123))),"",$F123*$G123)</f>
        <v/>
      </c>
      <c r="I123" s="33" t="n"/>
      <c r="J123" s="34">
        <f>IF($F123="","",IF($I123&lt;&gt;"",$I123,IF(COUNTIFS('Banco'!$F$6:$F$405,$F123,'Banco'!$A$6:$A$405,"&gt;="&amp;$A123-Instrucciones!$B$25,'Banco'!$A$6:$A$405,"&lt;="&amp;$A123+Instrucciones!$B$25)=0,"No aparece en el banco",IF(COUNTIF($F$6:$F$405,$F123)&lt;=COUNTIF('Banco'!$F$6:$F$405,$F123),"Conciliado","Revisar"))))</f>
        <v/>
      </c>
    </row>
    <row r="124">
      <c r="A124" s="35" t="n"/>
      <c r="B124" s="36" t="n"/>
      <c r="C124" s="36" t="n"/>
      <c r="D124" s="37" t="n"/>
      <c r="E124" s="37" t="n"/>
      <c r="F124" s="30">
        <f>IF(AND($D124="",$E124=""),"",$D124-$E124)</f>
        <v/>
      </c>
      <c r="G124" s="31">
        <f>IF($A124="","",IF($A124&lt;MIN('Tipos de cambio'!$A$6:$A$605),"fuera de rango",IFERROR(LOOKUP($A124,'Tipos de cambio'!$A$6:$A$605,'Tipos de cambio'!$B$6:$B$605),"fuera de rango")))</f>
        <v/>
      </c>
      <c r="H124" s="32">
        <f>IF(OR($F124="",NOT(ISNUMBER($G124))),"",$F124*$G124)</f>
        <v/>
      </c>
      <c r="I124" s="33" t="n"/>
      <c r="J124" s="34">
        <f>IF($F124="","",IF($I124&lt;&gt;"",$I124,IF(COUNTIFS('Banco'!$F$6:$F$405,$F124,'Banco'!$A$6:$A$405,"&gt;="&amp;$A124-Instrucciones!$B$25,'Banco'!$A$6:$A$405,"&lt;="&amp;$A124+Instrucciones!$B$25)=0,"No aparece en el banco",IF(COUNTIF($F$6:$F$405,$F124)&lt;=COUNTIF('Banco'!$F$6:$F$405,$F124),"Conciliado","Revisar"))))</f>
        <v/>
      </c>
    </row>
    <row r="125">
      <c r="A125" s="35" t="n"/>
      <c r="B125" s="36" t="n"/>
      <c r="C125" s="36" t="n"/>
      <c r="D125" s="37" t="n"/>
      <c r="E125" s="37" t="n"/>
      <c r="F125" s="30">
        <f>IF(AND($D125="",$E125=""),"",$D125-$E125)</f>
        <v/>
      </c>
      <c r="G125" s="31">
        <f>IF($A125="","",IF($A125&lt;MIN('Tipos de cambio'!$A$6:$A$605),"fuera de rango",IFERROR(LOOKUP($A125,'Tipos de cambio'!$A$6:$A$605,'Tipos de cambio'!$B$6:$B$605),"fuera de rango")))</f>
        <v/>
      </c>
      <c r="H125" s="32">
        <f>IF(OR($F125="",NOT(ISNUMBER($G125))),"",$F125*$G125)</f>
        <v/>
      </c>
      <c r="I125" s="33" t="n"/>
      <c r="J125" s="34">
        <f>IF($F125="","",IF($I125&lt;&gt;"",$I125,IF(COUNTIFS('Banco'!$F$6:$F$405,$F125,'Banco'!$A$6:$A$405,"&gt;="&amp;$A125-Instrucciones!$B$25,'Banco'!$A$6:$A$405,"&lt;="&amp;$A125+Instrucciones!$B$25)=0,"No aparece en el banco",IF(COUNTIF($F$6:$F$405,$F125)&lt;=COUNTIF('Banco'!$F$6:$F$405,$F125),"Conciliado","Revisar"))))</f>
        <v/>
      </c>
    </row>
    <row r="126">
      <c r="A126" s="35" t="n"/>
      <c r="B126" s="36" t="n"/>
      <c r="C126" s="36" t="n"/>
      <c r="D126" s="37" t="n"/>
      <c r="E126" s="37" t="n"/>
      <c r="F126" s="30">
        <f>IF(AND($D126="",$E126=""),"",$D126-$E126)</f>
        <v/>
      </c>
      <c r="G126" s="31">
        <f>IF($A126="","",IF($A126&lt;MIN('Tipos de cambio'!$A$6:$A$605),"fuera de rango",IFERROR(LOOKUP($A126,'Tipos de cambio'!$A$6:$A$605,'Tipos de cambio'!$B$6:$B$605),"fuera de rango")))</f>
        <v/>
      </c>
      <c r="H126" s="32">
        <f>IF(OR($F126="",NOT(ISNUMBER($G126))),"",$F126*$G126)</f>
        <v/>
      </c>
      <c r="I126" s="33" t="n"/>
      <c r="J126" s="34">
        <f>IF($F126="","",IF($I126&lt;&gt;"",$I126,IF(COUNTIFS('Banco'!$F$6:$F$405,$F126,'Banco'!$A$6:$A$405,"&gt;="&amp;$A126-Instrucciones!$B$25,'Banco'!$A$6:$A$405,"&lt;="&amp;$A126+Instrucciones!$B$25)=0,"No aparece en el banco",IF(COUNTIF($F$6:$F$405,$F126)&lt;=COUNTIF('Banco'!$F$6:$F$405,$F126),"Conciliado","Revisar"))))</f>
        <v/>
      </c>
    </row>
    <row r="127">
      <c r="A127" s="35" t="n"/>
      <c r="B127" s="36" t="n"/>
      <c r="C127" s="36" t="n"/>
      <c r="D127" s="37" t="n"/>
      <c r="E127" s="37" t="n"/>
      <c r="F127" s="30">
        <f>IF(AND($D127="",$E127=""),"",$D127-$E127)</f>
        <v/>
      </c>
      <c r="G127" s="31">
        <f>IF($A127="","",IF($A127&lt;MIN('Tipos de cambio'!$A$6:$A$605),"fuera de rango",IFERROR(LOOKUP($A127,'Tipos de cambio'!$A$6:$A$605,'Tipos de cambio'!$B$6:$B$605),"fuera de rango")))</f>
        <v/>
      </c>
      <c r="H127" s="32">
        <f>IF(OR($F127="",NOT(ISNUMBER($G127))),"",$F127*$G127)</f>
        <v/>
      </c>
      <c r="I127" s="33" t="n"/>
      <c r="J127" s="34">
        <f>IF($F127="","",IF($I127&lt;&gt;"",$I127,IF(COUNTIFS('Banco'!$F$6:$F$405,$F127,'Banco'!$A$6:$A$405,"&gt;="&amp;$A127-Instrucciones!$B$25,'Banco'!$A$6:$A$405,"&lt;="&amp;$A127+Instrucciones!$B$25)=0,"No aparece en el banco",IF(COUNTIF($F$6:$F$405,$F127)&lt;=COUNTIF('Banco'!$F$6:$F$405,$F127),"Conciliado","Revisar"))))</f>
        <v/>
      </c>
    </row>
    <row r="128">
      <c r="A128" s="35" t="n"/>
      <c r="B128" s="36" t="n"/>
      <c r="C128" s="36" t="n"/>
      <c r="D128" s="37" t="n"/>
      <c r="E128" s="37" t="n"/>
      <c r="F128" s="30">
        <f>IF(AND($D128="",$E128=""),"",$D128-$E128)</f>
        <v/>
      </c>
      <c r="G128" s="31">
        <f>IF($A128="","",IF($A128&lt;MIN('Tipos de cambio'!$A$6:$A$605),"fuera de rango",IFERROR(LOOKUP($A128,'Tipos de cambio'!$A$6:$A$605,'Tipos de cambio'!$B$6:$B$605),"fuera de rango")))</f>
        <v/>
      </c>
      <c r="H128" s="32">
        <f>IF(OR($F128="",NOT(ISNUMBER($G128))),"",$F128*$G128)</f>
        <v/>
      </c>
      <c r="I128" s="33" t="n"/>
      <c r="J128" s="34">
        <f>IF($F128="","",IF($I128&lt;&gt;"",$I128,IF(COUNTIFS('Banco'!$F$6:$F$405,$F128,'Banco'!$A$6:$A$405,"&gt;="&amp;$A128-Instrucciones!$B$25,'Banco'!$A$6:$A$405,"&lt;="&amp;$A128+Instrucciones!$B$25)=0,"No aparece en el banco",IF(COUNTIF($F$6:$F$405,$F128)&lt;=COUNTIF('Banco'!$F$6:$F$405,$F128),"Conciliado","Revisar"))))</f>
        <v/>
      </c>
    </row>
    <row r="129">
      <c r="A129" s="35" t="n"/>
      <c r="B129" s="36" t="n"/>
      <c r="C129" s="36" t="n"/>
      <c r="D129" s="37" t="n"/>
      <c r="E129" s="37" t="n"/>
      <c r="F129" s="30">
        <f>IF(AND($D129="",$E129=""),"",$D129-$E129)</f>
        <v/>
      </c>
      <c r="G129" s="31">
        <f>IF($A129="","",IF($A129&lt;MIN('Tipos de cambio'!$A$6:$A$605),"fuera de rango",IFERROR(LOOKUP($A129,'Tipos de cambio'!$A$6:$A$605,'Tipos de cambio'!$B$6:$B$605),"fuera de rango")))</f>
        <v/>
      </c>
      <c r="H129" s="32">
        <f>IF(OR($F129="",NOT(ISNUMBER($G129))),"",$F129*$G129)</f>
        <v/>
      </c>
      <c r="I129" s="33" t="n"/>
      <c r="J129" s="34">
        <f>IF($F129="","",IF($I129&lt;&gt;"",$I129,IF(COUNTIFS('Banco'!$F$6:$F$405,$F129,'Banco'!$A$6:$A$405,"&gt;="&amp;$A129-Instrucciones!$B$25,'Banco'!$A$6:$A$405,"&lt;="&amp;$A129+Instrucciones!$B$25)=0,"No aparece en el banco",IF(COUNTIF($F$6:$F$405,$F129)&lt;=COUNTIF('Banco'!$F$6:$F$405,$F129),"Conciliado","Revisar"))))</f>
        <v/>
      </c>
    </row>
    <row r="130">
      <c r="A130" s="35" t="n"/>
      <c r="B130" s="36" t="n"/>
      <c r="C130" s="36" t="n"/>
      <c r="D130" s="37" t="n"/>
      <c r="E130" s="37" t="n"/>
      <c r="F130" s="30">
        <f>IF(AND($D130="",$E130=""),"",$D130-$E130)</f>
        <v/>
      </c>
      <c r="G130" s="31">
        <f>IF($A130="","",IF($A130&lt;MIN('Tipos de cambio'!$A$6:$A$605),"fuera de rango",IFERROR(LOOKUP($A130,'Tipos de cambio'!$A$6:$A$605,'Tipos de cambio'!$B$6:$B$605),"fuera de rango")))</f>
        <v/>
      </c>
      <c r="H130" s="32">
        <f>IF(OR($F130="",NOT(ISNUMBER($G130))),"",$F130*$G130)</f>
        <v/>
      </c>
      <c r="I130" s="33" t="n"/>
      <c r="J130" s="34">
        <f>IF($F130="","",IF($I130&lt;&gt;"",$I130,IF(COUNTIFS('Banco'!$F$6:$F$405,$F130,'Banco'!$A$6:$A$405,"&gt;="&amp;$A130-Instrucciones!$B$25,'Banco'!$A$6:$A$405,"&lt;="&amp;$A130+Instrucciones!$B$25)=0,"No aparece en el banco",IF(COUNTIF($F$6:$F$405,$F130)&lt;=COUNTIF('Banco'!$F$6:$F$405,$F130),"Conciliado","Revisar"))))</f>
        <v/>
      </c>
    </row>
    <row r="131">
      <c r="A131" s="35" t="n"/>
      <c r="B131" s="36" t="n"/>
      <c r="C131" s="36" t="n"/>
      <c r="D131" s="37" t="n"/>
      <c r="E131" s="37" t="n"/>
      <c r="F131" s="30">
        <f>IF(AND($D131="",$E131=""),"",$D131-$E131)</f>
        <v/>
      </c>
      <c r="G131" s="31">
        <f>IF($A131="","",IF($A131&lt;MIN('Tipos de cambio'!$A$6:$A$605),"fuera de rango",IFERROR(LOOKUP($A131,'Tipos de cambio'!$A$6:$A$605,'Tipos de cambio'!$B$6:$B$605),"fuera de rango")))</f>
        <v/>
      </c>
      <c r="H131" s="32">
        <f>IF(OR($F131="",NOT(ISNUMBER($G131))),"",$F131*$G131)</f>
        <v/>
      </c>
      <c r="I131" s="33" t="n"/>
      <c r="J131" s="34">
        <f>IF($F131="","",IF($I131&lt;&gt;"",$I131,IF(COUNTIFS('Banco'!$F$6:$F$405,$F131,'Banco'!$A$6:$A$405,"&gt;="&amp;$A131-Instrucciones!$B$25,'Banco'!$A$6:$A$405,"&lt;="&amp;$A131+Instrucciones!$B$25)=0,"No aparece en el banco",IF(COUNTIF($F$6:$F$405,$F131)&lt;=COUNTIF('Banco'!$F$6:$F$405,$F131),"Conciliado","Revisar"))))</f>
        <v/>
      </c>
    </row>
    <row r="132">
      <c r="A132" s="35" t="n"/>
      <c r="B132" s="36" t="n"/>
      <c r="C132" s="36" t="n"/>
      <c r="D132" s="37" t="n"/>
      <c r="E132" s="37" t="n"/>
      <c r="F132" s="30">
        <f>IF(AND($D132="",$E132=""),"",$D132-$E132)</f>
        <v/>
      </c>
      <c r="G132" s="31">
        <f>IF($A132="","",IF($A132&lt;MIN('Tipos de cambio'!$A$6:$A$605),"fuera de rango",IFERROR(LOOKUP($A132,'Tipos de cambio'!$A$6:$A$605,'Tipos de cambio'!$B$6:$B$605),"fuera de rango")))</f>
        <v/>
      </c>
      <c r="H132" s="32">
        <f>IF(OR($F132="",NOT(ISNUMBER($G132))),"",$F132*$G132)</f>
        <v/>
      </c>
      <c r="I132" s="33" t="n"/>
      <c r="J132" s="34">
        <f>IF($F132="","",IF($I132&lt;&gt;"",$I132,IF(COUNTIFS('Banco'!$F$6:$F$405,$F132,'Banco'!$A$6:$A$405,"&gt;="&amp;$A132-Instrucciones!$B$25,'Banco'!$A$6:$A$405,"&lt;="&amp;$A132+Instrucciones!$B$25)=0,"No aparece en el banco",IF(COUNTIF($F$6:$F$405,$F132)&lt;=COUNTIF('Banco'!$F$6:$F$405,$F132),"Conciliado","Revisar"))))</f>
        <v/>
      </c>
    </row>
    <row r="133">
      <c r="A133" s="35" t="n"/>
      <c r="B133" s="36" t="n"/>
      <c r="C133" s="36" t="n"/>
      <c r="D133" s="37" t="n"/>
      <c r="E133" s="37" t="n"/>
      <c r="F133" s="30">
        <f>IF(AND($D133="",$E133=""),"",$D133-$E133)</f>
        <v/>
      </c>
      <c r="G133" s="31">
        <f>IF($A133="","",IF($A133&lt;MIN('Tipos de cambio'!$A$6:$A$605),"fuera de rango",IFERROR(LOOKUP($A133,'Tipos de cambio'!$A$6:$A$605,'Tipos de cambio'!$B$6:$B$605),"fuera de rango")))</f>
        <v/>
      </c>
      <c r="H133" s="32">
        <f>IF(OR($F133="",NOT(ISNUMBER($G133))),"",$F133*$G133)</f>
        <v/>
      </c>
      <c r="I133" s="33" t="n"/>
      <c r="J133" s="34">
        <f>IF($F133="","",IF($I133&lt;&gt;"",$I133,IF(COUNTIFS('Banco'!$F$6:$F$405,$F133,'Banco'!$A$6:$A$405,"&gt;="&amp;$A133-Instrucciones!$B$25,'Banco'!$A$6:$A$405,"&lt;="&amp;$A133+Instrucciones!$B$25)=0,"No aparece en el banco",IF(COUNTIF($F$6:$F$405,$F133)&lt;=COUNTIF('Banco'!$F$6:$F$405,$F133),"Conciliado","Revisar"))))</f>
        <v/>
      </c>
    </row>
    <row r="134">
      <c r="A134" s="35" t="n"/>
      <c r="B134" s="36" t="n"/>
      <c r="C134" s="36" t="n"/>
      <c r="D134" s="37" t="n"/>
      <c r="E134" s="37" t="n"/>
      <c r="F134" s="30">
        <f>IF(AND($D134="",$E134=""),"",$D134-$E134)</f>
        <v/>
      </c>
      <c r="G134" s="31">
        <f>IF($A134="","",IF($A134&lt;MIN('Tipos de cambio'!$A$6:$A$605),"fuera de rango",IFERROR(LOOKUP($A134,'Tipos de cambio'!$A$6:$A$605,'Tipos de cambio'!$B$6:$B$605),"fuera de rango")))</f>
        <v/>
      </c>
      <c r="H134" s="32">
        <f>IF(OR($F134="",NOT(ISNUMBER($G134))),"",$F134*$G134)</f>
        <v/>
      </c>
      <c r="I134" s="33" t="n"/>
      <c r="J134" s="34">
        <f>IF($F134="","",IF($I134&lt;&gt;"",$I134,IF(COUNTIFS('Banco'!$F$6:$F$405,$F134,'Banco'!$A$6:$A$405,"&gt;="&amp;$A134-Instrucciones!$B$25,'Banco'!$A$6:$A$405,"&lt;="&amp;$A134+Instrucciones!$B$25)=0,"No aparece en el banco",IF(COUNTIF($F$6:$F$405,$F134)&lt;=COUNTIF('Banco'!$F$6:$F$405,$F134),"Conciliado","Revisar"))))</f>
        <v/>
      </c>
    </row>
    <row r="135">
      <c r="A135" s="35" t="n"/>
      <c r="B135" s="36" t="n"/>
      <c r="C135" s="36" t="n"/>
      <c r="D135" s="37" t="n"/>
      <c r="E135" s="37" t="n"/>
      <c r="F135" s="30">
        <f>IF(AND($D135="",$E135=""),"",$D135-$E135)</f>
        <v/>
      </c>
      <c r="G135" s="31">
        <f>IF($A135="","",IF($A135&lt;MIN('Tipos de cambio'!$A$6:$A$605),"fuera de rango",IFERROR(LOOKUP($A135,'Tipos de cambio'!$A$6:$A$605,'Tipos de cambio'!$B$6:$B$605),"fuera de rango")))</f>
        <v/>
      </c>
      <c r="H135" s="32">
        <f>IF(OR($F135="",NOT(ISNUMBER($G135))),"",$F135*$G135)</f>
        <v/>
      </c>
      <c r="I135" s="33" t="n"/>
      <c r="J135" s="34">
        <f>IF($F135="","",IF($I135&lt;&gt;"",$I135,IF(COUNTIFS('Banco'!$F$6:$F$405,$F135,'Banco'!$A$6:$A$405,"&gt;="&amp;$A135-Instrucciones!$B$25,'Banco'!$A$6:$A$405,"&lt;="&amp;$A135+Instrucciones!$B$25)=0,"No aparece en el banco",IF(COUNTIF($F$6:$F$405,$F135)&lt;=COUNTIF('Banco'!$F$6:$F$405,$F135),"Conciliado","Revisar"))))</f>
        <v/>
      </c>
    </row>
    <row r="136">
      <c r="A136" s="35" t="n"/>
      <c r="B136" s="36" t="n"/>
      <c r="C136" s="36" t="n"/>
      <c r="D136" s="37" t="n"/>
      <c r="E136" s="37" t="n"/>
      <c r="F136" s="30">
        <f>IF(AND($D136="",$E136=""),"",$D136-$E136)</f>
        <v/>
      </c>
      <c r="G136" s="31">
        <f>IF($A136="","",IF($A136&lt;MIN('Tipos de cambio'!$A$6:$A$605),"fuera de rango",IFERROR(LOOKUP($A136,'Tipos de cambio'!$A$6:$A$605,'Tipos de cambio'!$B$6:$B$605),"fuera de rango")))</f>
        <v/>
      </c>
      <c r="H136" s="32">
        <f>IF(OR($F136="",NOT(ISNUMBER($G136))),"",$F136*$G136)</f>
        <v/>
      </c>
      <c r="I136" s="33" t="n"/>
      <c r="J136" s="34">
        <f>IF($F136="","",IF($I136&lt;&gt;"",$I136,IF(COUNTIFS('Banco'!$F$6:$F$405,$F136,'Banco'!$A$6:$A$405,"&gt;="&amp;$A136-Instrucciones!$B$25,'Banco'!$A$6:$A$405,"&lt;="&amp;$A136+Instrucciones!$B$25)=0,"No aparece en el banco",IF(COUNTIF($F$6:$F$405,$F136)&lt;=COUNTIF('Banco'!$F$6:$F$405,$F136),"Conciliado","Revisar"))))</f>
        <v/>
      </c>
    </row>
    <row r="137">
      <c r="A137" s="35" t="n"/>
      <c r="B137" s="36" t="n"/>
      <c r="C137" s="36" t="n"/>
      <c r="D137" s="37" t="n"/>
      <c r="E137" s="37" t="n"/>
      <c r="F137" s="30">
        <f>IF(AND($D137="",$E137=""),"",$D137-$E137)</f>
        <v/>
      </c>
      <c r="G137" s="31">
        <f>IF($A137="","",IF($A137&lt;MIN('Tipos de cambio'!$A$6:$A$605),"fuera de rango",IFERROR(LOOKUP($A137,'Tipos de cambio'!$A$6:$A$605,'Tipos de cambio'!$B$6:$B$605),"fuera de rango")))</f>
        <v/>
      </c>
      <c r="H137" s="32">
        <f>IF(OR($F137="",NOT(ISNUMBER($G137))),"",$F137*$G137)</f>
        <v/>
      </c>
      <c r="I137" s="33" t="n"/>
      <c r="J137" s="34">
        <f>IF($F137="","",IF($I137&lt;&gt;"",$I137,IF(COUNTIFS('Banco'!$F$6:$F$405,$F137,'Banco'!$A$6:$A$405,"&gt;="&amp;$A137-Instrucciones!$B$25,'Banco'!$A$6:$A$405,"&lt;="&amp;$A137+Instrucciones!$B$25)=0,"No aparece en el banco",IF(COUNTIF($F$6:$F$405,$F137)&lt;=COUNTIF('Banco'!$F$6:$F$405,$F137),"Conciliado","Revisar"))))</f>
        <v/>
      </c>
    </row>
    <row r="138">
      <c r="A138" s="35" t="n"/>
      <c r="B138" s="36" t="n"/>
      <c r="C138" s="36" t="n"/>
      <c r="D138" s="37" t="n"/>
      <c r="E138" s="37" t="n"/>
      <c r="F138" s="30">
        <f>IF(AND($D138="",$E138=""),"",$D138-$E138)</f>
        <v/>
      </c>
      <c r="G138" s="31">
        <f>IF($A138="","",IF($A138&lt;MIN('Tipos de cambio'!$A$6:$A$605),"fuera de rango",IFERROR(LOOKUP($A138,'Tipos de cambio'!$A$6:$A$605,'Tipos de cambio'!$B$6:$B$605),"fuera de rango")))</f>
        <v/>
      </c>
      <c r="H138" s="32">
        <f>IF(OR($F138="",NOT(ISNUMBER($G138))),"",$F138*$G138)</f>
        <v/>
      </c>
      <c r="I138" s="33" t="n"/>
      <c r="J138" s="34">
        <f>IF($F138="","",IF($I138&lt;&gt;"",$I138,IF(COUNTIFS('Banco'!$F$6:$F$405,$F138,'Banco'!$A$6:$A$405,"&gt;="&amp;$A138-Instrucciones!$B$25,'Banco'!$A$6:$A$405,"&lt;="&amp;$A138+Instrucciones!$B$25)=0,"No aparece en el banco",IF(COUNTIF($F$6:$F$405,$F138)&lt;=COUNTIF('Banco'!$F$6:$F$405,$F138),"Conciliado","Revisar"))))</f>
        <v/>
      </c>
    </row>
    <row r="139">
      <c r="A139" s="35" t="n"/>
      <c r="B139" s="36" t="n"/>
      <c r="C139" s="36" t="n"/>
      <c r="D139" s="37" t="n"/>
      <c r="E139" s="37" t="n"/>
      <c r="F139" s="30">
        <f>IF(AND($D139="",$E139=""),"",$D139-$E139)</f>
        <v/>
      </c>
      <c r="G139" s="31">
        <f>IF($A139="","",IF($A139&lt;MIN('Tipos de cambio'!$A$6:$A$605),"fuera de rango",IFERROR(LOOKUP($A139,'Tipos de cambio'!$A$6:$A$605,'Tipos de cambio'!$B$6:$B$605),"fuera de rango")))</f>
        <v/>
      </c>
      <c r="H139" s="32">
        <f>IF(OR($F139="",NOT(ISNUMBER($G139))),"",$F139*$G139)</f>
        <v/>
      </c>
      <c r="I139" s="33" t="n"/>
      <c r="J139" s="34">
        <f>IF($F139="","",IF($I139&lt;&gt;"",$I139,IF(COUNTIFS('Banco'!$F$6:$F$405,$F139,'Banco'!$A$6:$A$405,"&gt;="&amp;$A139-Instrucciones!$B$25,'Banco'!$A$6:$A$405,"&lt;="&amp;$A139+Instrucciones!$B$25)=0,"No aparece en el banco",IF(COUNTIF($F$6:$F$405,$F139)&lt;=COUNTIF('Banco'!$F$6:$F$405,$F139),"Conciliado","Revisar"))))</f>
        <v/>
      </c>
    </row>
    <row r="140">
      <c r="A140" s="35" t="n"/>
      <c r="B140" s="36" t="n"/>
      <c r="C140" s="36" t="n"/>
      <c r="D140" s="37" t="n"/>
      <c r="E140" s="37" t="n"/>
      <c r="F140" s="30">
        <f>IF(AND($D140="",$E140=""),"",$D140-$E140)</f>
        <v/>
      </c>
      <c r="G140" s="31">
        <f>IF($A140="","",IF($A140&lt;MIN('Tipos de cambio'!$A$6:$A$605),"fuera de rango",IFERROR(LOOKUP($A140,'Tipos de cambio'!$A$6:$A$605,'Tipos de cambio'!$B$6:$B$605),"fuera de rango")))</f>
        <v/>
      </c>
      <c r="H140" s="32">
        <f>IF(OR($F140="",NOT(ISNUMBER($G140))),"",$F140*$G140)</f>
        <v/>
      </c>
      <c r="I140" s="33" t="n"/>
      <c r="J140" s="34">
        <f>IF($F140="","",IF($I140&lt;&gt;"",$I140,IF(COUNTIFS('Banco'!$F$6:$F$405,$F140,'Banco'!$A$6:$A$405,"&gt;="&amp;$A140-Instrucciones!$B$25,'Banco'!$A$6:$A$405,"&lt;="&amp;$A140+Instrucciones!$B$25)=0,"No aparece en el banco",IF(COUNTIF($F$6:$F$405,$F140)&lt;=COUNTIF('Banco'!$F$6:$F$405,$F140),"Conciliado","Revisar"))))</f>
        <v/>
      </c>
    </row>
    <row r="141">
      <c r="A141" s="35" t="n"/>
      <c r="B141" s="36" t="n"/>
      <c r="C141" s="36" t="n"/>
      <c r="D141" s="37" t="n"/>
      <c r="E141" s="37" t="n"/>
      <c r="F141" s="30">
        <f>IF(AND($D141="",$E141=""),"",$D141-$E141)</f>
        <v/>
      </c>
      <c r="G141" s="31">
        <f>IF($A141="","",IF($A141&lt;MIN('Tipos de cambio'!$A$6:$A$605),"fuera de rango",IFERROR(LOOKUP($A141,'Tipos de cambio'!$A$6:$A$605,'Tipos de cambio'!$B$6:$B$605),"fuera de rango")))</f>
        <v/>
      </c>
      <c r="H141" s="32">
        <f>IF(OR($F141="",NOT(ISNUMBER($G141))),"",$F141*$G141)</f>
        <v/>
      </c>
      <c r="I141" s="33" t="n"/>
      <c r="J141" s="34">
        <f>IF($F141="","",IF($I141&lt;&gt;"",$I141,IF(COUNTIFS('Banco'!$F$6:$F$405,$F141,'Banco'!$A$6:$A$405,"&gt;="&amp;$A141-Instrucciones!$B$25,'Banco'!$A$6:$A$405,"&lt;="&amp;$A141+Instrucciones!$B$25)=0,"No aparece en el banco",IF(COUNTIF($F$6:$F$405,$F141)&lt;=COUNTIF('Banco'!$F$6:$F$405,$F141),"Conciliado","Revisar"))))</f>
        <v/>
      </c>
    </row>
    <row r="142">
      <c r="A142" s="35" t="n"/>
      <c r="B142" s="36" t="n"/>
      <c r="C142" s="36" t="n"/>
      <c r="D142" s="37" t="n"/>
      <c r="E142" s="37" t="n"/>
      <c r="F142" s="30">
        <f>IF(AND($D142="",$E142=""),"",$D142-$E142)</f>
        <v/>
      </c>
      <c r="G142" s="31">
        <f>IF($A142="","",IF($A142&lt;MIN('Tipos de cambio'!$A$6:$A$605),"fuera de rango",IFERROR(LOOKUP($A142,'Tipos de cambio'!$A$6:$A$605,'Tipos de cambio'!$B$6:$B$605),"fuera de rango")))</f>
        <v/>
      </c>
      <c r="H142" s="32">
        <f>IF(OR($F142="",NOT(ISNUMBER($G142))),"",$F142*$G142)</f>
        <v/>
      </c>
      <c r="I142" s="33" t="n"/>
      <c r="J142" s="34">
        <f>IF($F142="","",IF($I142&lt;&gt;"",$I142,IF(COUNTIFS('Banco'!$F$6:$F$405,$F142,'Banco'!$A$6:$A$405,"&gt;="&amp;$A142-Instrucciones!$B$25,'Banco'!$A$6:$A$405,"&lt;="&amp;$A142+Instrucciones!$B$25)=0,"No aparece en el banco",IF(COUNTIF($F$6:$F$405,$F142)&lt;=COUNTIF('Banco'!$F$6:$F$405,$F142),"Conciliado","Revisar"))))</f>
        <v/>
      </c>
    </row>
    <row r="143">
      <c r="A143" s="35" t="n"/>
      <c r="B143" s="36" t="n"/>
      <c r="C143" s="36" t="n"/>
      <c r="D143" s="37" t="n"/>
      <c r="E143" s="37" t="n"/>
      <c r="F143" s="30">
        <f>IF(AND($D143="",$E143=""),"",$D143-$E143)</f>
        <v/>
      </c>
      <c r="G143" s="31">
        <f>IF($A143="","",IF($A143&lt;MIN('Tipos de cambio'!$A$6:$A$605),"fuera de rango",IFERROR(LOOKUP($A143,'Tipos de cambio'!$A$6:$A$605,'Tipos de cambio'!$B$6:$B$605),"fuera de rango")))</f>
        <v/>
      </c>
      <c r="H143" s="32">
        <f>IF(OR($F143="",NOT(ISNUMBER($G143))),"",$F143*$G143)</f>
        <v/>
      </c>
      <c r="I143" s="33" t="n"/>
      <c r="J143" s="34">
        <f>IF($F143="","",IF($I143&lt;&gt;"",$I143,IF(COUNTIFS('Banco'!$F$6:$F$405,$F143,'Banco'!$A$6:$A$405,"&gt;="&amp;$A143-Instrucciones!$B$25,'Banco'!$A$6:$A$405,"&lt;="&amp;$A143+Instrucciones!$B$25)=0,"No aparece en el banco",IF(COUNTIF($F$6:$F$405,$F143)&lt;=COUNTIF('Banco'!$F$6:$F$405,$F143),"Conciliado","Revisar"))))</f>
        <v/>
      </c>
    </row>
    <row r="144">
      <c r="A144" s="35" t="n"/>
      <c r="B144" s="36" t="n"/>
      <c r="C144" s="36" t="n"/>
      <c r="D144" s="37" t="n"/>
      <c r="E144" s="37" t="n"/>
      <c r="F144" s="30">
        <f>IF(AND($D144="",$E144=""),"",$D144-$E144)</f>
        <v/>
      </c>
      <c r="G144" s="31">
        <f>IF($A144="","",IF($A144&lt;MIN('Tipos de cambio'!$A$6:$A$605),"fuera de rango",IFERROR(LOOKUP($A144,'Tipos de cambio'!$A$6:$A$605,'Tipos de cambio'!$B$6:$B$605),"fuera de rango")))</f>
        <v/>
      </c>
      <c r="H144" s="32">
        <f>IF(OR($F144="",NOT(ISNUMBER($G144))),"",$F144*$G144)</f>
        <v/>
      </c>
      <c r="I144" s="33" t="n"/>
      <c r="J144" s="34">
        <f>IF($F144="","",IF($I144&lt;&gt;"",$I144,IF(COUNTIFS('Banco'!$F$6:$F$405,$F144,'Banco'!$A$6:$A$405,"&gt;="&amp;$A144-Instrucciones!$B$25,'Banco'!$A$6:$A$405,"&lt;="&amp;$A144+Instrucciones!$B$25)=0,"No aparece en el banco",IF(COUNTIF($F$6:$F$405,$F144)&lt;=COUNTIF('Banco'!$F$6:$F$405,$F144),"Conciliado","Revisar"))))</f>
        <v/>
      </c>
    </row>
    <row r="145">
      <c r="A145" s="35" t="n"/>
      <c r="B145" s="36" t="n"/>
      <c r="C145" s="36" t="n"/>
      <c r="D145" s="37" t="n"/>
      <c r="E145" s="37" t="n"/>
      <c r="F145" s="30">
        <f>IF(AND($D145="",$E145=""),"",$D145-$E145)</f>
        <v/>
      </c>
      <c r="G145" s="31">
        <f>IF($A145="","",IF($A145&lt;MIN('Tipos de cambio'!$A$6:$A$605),"fuera de rango",IFERROR(LOOKUP($A145,'Tipos de cambio'!$A$6:$A$605,'Tipos de cambio'!$B$6:$B$605),"fuera de rango")))</f>
        <v/>
      </c>
      <c r="H145" s="32">
        <f>IF(OR($F145="",NOT(ISNUMBER($G145))),"",$F145*$G145)</f>
        <v/>
      </c>
      <c r="I145" s="33" t="n"/>
      <c r="J145" s="34">
        <f>IF($F145="","",IF($I145&lt;&gt;"",$I145,IF(COUNTIFS('Banco'!$F$6:$F$405,$F145,'Banco'!$A$6:$A$405,"&gt;="&amp;$A145-Instrucciones!$B$25,'Banco'!$A$6:$A$405,"&lt;="&amp;$A145+Instrucciones!$B$25)=0,"No aparece en el banco",IF(COUNTIF($F$6:$F$405,$F145)&lt;=COUNTIF('Banco'!$F$6:$F$405,$F145),"Conciliado","Revisar"))))</f>
        <v/>
      </c>
    </row>
    <row r="146">
      <c r="A146" s="35" t="n"/>
      <c r="B146" s="36" t="n"/>
      <c r="C146" s="36" t="n"/>
      <c r="D146" s="37" t="n"/>
      <c r="E146" s="37" t="n"/>
      <c r="F146" s="30">
        <f>IF(AND($D146="",$E146=""),"",$D146-$E146)</f>
        <v/>
      </c>
      <c r="G146" s="31">
        <f>IF($A146="","",IF($A146&lt;MIN('Tipos de cambio'!$A$6:$A$605),"fuera de rango",IFERROR(LOOKUP($A146,'Tipos de cambio'!$A$6:$A$605,'Tipos de cambio'!$B$6:$B$605),"fuera de rango")))</f>
        <v/>
      </c>
      <c r="H146" s="32">
        <f>IF(OR($F146="",NOT(ISNUMBER($G146))),"",$F146*$G146)</f>
        <v/>
      </c>
      <c r="I146" s="33" t="n"/>
      <c r="J146" s="34">
        <f>IF($F146="","",IF($I146&lt;&gt;"",$I146,IF(COUNTIFS('Banco'!$F$6:$F$405,$F146,'Banco'!$A$6:$A$405,"&gt;="&amp;$A146-Instrucciones!$B$25,'Banco'!$A$6:$A$405,"&lt;="&amp;$A146+Instrucciones!$B$25)=0,"No aparece en el banco",IF(COUNTIF($F$6:$F$405,$F146)&lt;=COUNTIF('Banco'!$F$6:$F$405,$F146),"Conciliado","Revisar"))))</f>
        <v/>
      </c>
    </row>
    <row r="147">
      <c r="A147" s="35" t="n"/>
      <c r="B147" s="36" t="n"/>
      <c r="C147" s="36" t="n"/>
      <c r="D147" s="37" t="n"/>
      <c r="E147" s="37" t="n"/>
      <c r="F147" s="30">
        <f>IF(AND($D147="",$E147=""),"",$D147-$E147)</f>
        <v/>
      </c>
      <c r="G147" s="31">
        <f>IF($A147="","",IF($A147&lt;MIN('Tipos de cambio'!$A$6:$A$605),"fuera de rango",IFERROR(LOOKUP($A147,'Tipos de cambio'!$A$6:$A$605,'Tipos de cambio'!$B$6:$B$605),"fuera de rango")))</f>
        <v/>
      </c>
      <c r="H147" s="32">
        <f>IF(OR($F147="",NOT(ISNUMBER($G147))),"",$F147*$G147)</f>
        <v/>
      </c>
      <c r="I147" s="33" t="n"/>
      <c r="J147" s="34">
        <f>IF($F147="","",IF($I147&lt;&gt;"",$I147,IF(COUNTIFS('Banco'!$F$6:$F$405,$F147,'Banco'!$A$6:$A$405,"&gt;="&amp;$A147-Instrucciones!$B$25,'Banco'!$A$6:$A$405,"&lt;="&amp;$A147+Instrucciones!$B$25)=0,"No aparece en el banco",IF(COUNTIF($F$6:$F$405,$F147)&lt;=COUNTIF('Banco'!$F$6:$F$405,$F147),"Conciliado","Revisar"))))</f>
        <v/>
      </c>
    </row>
    <row r="148">
      <c r="A148" s="35" t="n"/>
      <c r="B148" s="36" t="n"/>
      <c r="C148" s="36" t="n"/>
      <c r="D148" s="37" t="n"/>
      <c r="E148" s="37" t="n"/>
      <c r="F148" s="30">
        <f>IF(AND($D148="",$E148=""),"",$D148-$E148)</f>
        <v/>
      </c>
      <c r="G148" s="31">
        <f>IF($A148="","",IF($A148&lt;MIN('Tipos de cambio'!$A$6:$A$605),"fuera de rango",IFERROR(LOOKUP($A148,'Tipos de cambio'!$A$6:$A$605,'Tipos de cambio'!$B$6:$B$605),"fuera de rango")))</f>
        <v/>
      </c>
      <c r="H148" s="32">
        <f>IF(OR($F148="",NOT(ISNUMBER($G148))),"",$F148*$G148)</f>
        <v/>
      </c>
      <c r="I148" s="33" t="n"/>
      <c r="J148" s="34">
        <f>IF($F148="","",IF($I148&lt;&gt;"",$I148,IF(COUNTIFS('Banco'!$F$6:$F$405,$F148,'Banco'!$A$6:$A$405,"&gt;="&amp;$A148-Instrucciones!$B$25,'Banco'!$A$6:$A$405,"&lt;="&amp;$A148+Instrucciones!$B$25)=0,"No aparece en el banco",IF(COUNTIF($F$6:$F$405,$F148)&lt;=COUNTIF('Banco'!$F$6:$F$405,$F148),"Conciliado","Revisar"))))</f>
        <v/>
      </c>
    </row>
    <row r="149">
      <c r="A149" s="35" t="n"/>
      <c r="B149" s="36" t="n"/>
      <c r="C149" s="36" t="n"/>
      <c r="D149" s="37" t="n"/>
      <c r="E149" s="37" t="n"/>
      <c r="F149" s="30">
        <f>IF(AND($D149="",$E149=""),"",$D149-$E149)</f>
        <v/>
      </c>
      <c r="G149" s="31">
        <f>IF($A149="","",IF($A149&lt;MIN('Tipos de cambio'!$A$6:$A$605),"fuera de rango",IFERROR(LOOKUP($A149,'Tipos de cambio'!$A$6:$A$605,'Tipos de cambio'!$B$6:$B$605),"fuera de rango")))</f>
        <v/>
      </c>
      <c r="H149" s="32">
        <f>IF(OR($F149="",NOT(ISNUMBER($G149))),"",$F149*$G149)</f>
        <v/>
      </c>
      <c r="I149" s="33" t="n"/>
      <c r="J149" s="34">
        <f>IF($F149="","",IF($I149&lt;&gt;"",$I149,IF(COUNTIFS('Banco'!$F$6:$F$405,$F149,'Banco'!$A$6:$A$405,"&gt;="&amp;$A149-Instrucciones!$B$25,'Banco'!$A$6:$A$405,"&lt;="&amp;$A149+Instrucciones!$B$25)=0,"No aparece en el banco",IF(COUNTIF($F$6:$F$405,$F149)&lt;=COUNTIF('Banco'!$F$6:$F$405,$F149),"Conciliado","Revisar"))))</f>
        <v/>
      </c>
    </row>
    <row r="150">
      <c r="A150" s="35" t="n"/>
      <c r="B150" s="36" t="n"/>
      <c r="C150" s="36" t="n"/>
      <c r="D150" s="37" t="n"/>
      <c r="E150" s="37" t="n"/>
      <c r="F150" s="30">
        <f>IF(AND($D150="",$E150=""),"",$D150-$E150)</f>
        <v/>
      </c>
      <c r="G150" s="31">
        <f>IF($A150="","",IF($A150&lt;MIN('Tipos de cambio'!$A$6:$A$605),"fuera de rango",IFERROR(LOOKUP($A150,'Tipos de cambio'!$A$6:$A$605,'Tipos de cambio'!$B$6:$B$605),"fuera de rango")))</f>
        <v/>
      </c>
      <c r="H150" s="32">
        <f>IF(OR($F150="",NOT(ISNUMBER($G150))),"",$F150*$G150)</f>
        <v/>
      </c>
      <c r="I150" s="33" t="n"/>
      <c r="J150" s="34">
        <f>IF($F150="","",IF($I150&lt;&gt;"",$I150,IF(COUNTIFS('Banco'!$F$6:$F$405,$F150,'Banco'!$A$6:$A$405,"&gt;="&amp;$A150-Instrucciones!$B$25,'Banco'!$A$6:$A$405,"&lt;="&amp;$A150+Instrucciones!$B$25)=0,"No aparece en el banco",IF(COUNTIF($F$6:$F$405,$F150)&lt;=COUNTIF('Banco'!$F$6:$F$405,$F150),"Conciliado","Revisar"))))</f>
        <v/>
      </c>
    </row>
    <row r="151">
      <c r="A151" s="35" t="n"/>
      <c r="B151" s="36" t="n"/>
      <c r="C151" s="36" t="n"/>
      <c r="D151" s="37" t="n"/>
      <c r="E151" s="37" t="n"/>
      <c r="F151" s="30">
        <f>IF(AND($D151="",$E151=""),"",$D151-$E151)</f>
        <v/>
      </c>
      <c r="G151" s="31">
        <f>IF($A151="","",IF($A151&lt;MIN('Tipos de cambio'!$A$6:$A$605),"fuera de rango",IFERROR(LOOKUP($A151,'Tipos de cambio'!$A$6:$A$605,'Tipos de cambio'!$B$6:$B$605),"fuera de rango")))</f>
        <v/>
      </c>
      <c r="H151" s="32">
        <f>IF(OR($F151="",NOT(ISNUMBER($G151))),"",$F151*$G151)</f>
        <v/>
      </c>
      <c r="I151" s="33" t="n"/>
      <c r="J151" s="34">
        <f>IF($F151="","",IF($I151&lt;&gt;"",$I151,IF(COUNTIFS('Banco'!$F$6:$F$405,$F151,'Banco'!$A$6:$A$405,"&gt;="&amp;$A151-Instrucciones!$B$25,'Banco'!$A$6:$A$405,"&lt;="&amp;$A151+Instrucciones!$B$25)=0,"No aparece en el banco",IF(COUNTIF($F$6:$F$405,$F151)&lt;=COUNTIF('Banco'!$F$6:$F$405,$F151),"Conciliado","Revisar"))))</f>
        <v/>
      </c>
    </row>
    <row r="152">
      <c r="A152" s="35" t="n"/>
      <c r="B152" s="36" t="n"/>
      <c r="C152" s="36" t="n"/>
      <c r="D152" s="37" t="n"/>
      <c r="E152" s="37" t="n"/>
      <c r="F152" s="30">
        <f>IF(AND($D152="",$E152=""),"",$D152-$E152)</f>
        <v/>
      </c>
      <c r="G152" s="31">
        <f>IF($A152="","",IF($A152&lt;MIN('Tipos de cambio'!$A$6:$A$605),"fuera de rango",IFERROR(LOOKUP($A152,'Tipos de cambio'!$A$6:$A$605,'Tipos de cambio'!$B$6:$B$605),"fuera de rango")))</f>
        <v/>
      </c>
      <c r="H152" s="32">
        <f>IF(OR($F152="",NOT(ISNUMBER($G152))),"",$F152*$G152)</f>
        <v/>
      </c>
      <c r="I152" s="33" t="n"/>
      <c r="J152" s="34">
        <f>IF($F152="","",IF($I152&lt;&gt;"",$I152,IF(COUNTIFS('Banco'!$F$6:$F$405,$F152,'Banco'!$A$6:$A$405,"&gt;="&amp;$A152-Instrucciones!$B$25,'Banco'!$A$6:$A$405,"&lt;="&amp;$A152+Instrucciones!$B$25)=0,"No aparece en el banco",IF(COUNTIF($F$6:$F$405,$F152)&lt;=COUNTIF('Banco'!$F$6:$F$405,$F152),"Conciliado","Revisar"))))</f>
        <v/>
      </c>
    </row>
    <row r="153">
      <c r="A153" s="35" t="n"/>
      <c r="B153" s="36" t="n"/>
      <c r="C153" s="36" t="n"/>
      <c r="D153" s="37" t="n"/>
      <c r="E153" s="37" t="n"/>
      <c r="F153" s="30">
        <f>IF(AND($D153="",$E153=""),"",$D153-$E153)</f>
        <v/>
      </c>
      <c r="G153" s="31">
        <f>IF($A153="","",IF($A153&lt;MIN('Tipos de cambio'!$A$6:$A$605),"fuera de rango",IFERROR(LOOKUP($A153,'Tipos de cambio'!$A$6:$A$605,'Tipos de cambio'!$B$6:$B$605),"fuera de rango")))</f>
        <v/>
      </c>
      <c r="H153" s="32">
        <f>IF(OR($F153="",NOT(ISNUMBER($G153))),"",$F153*$G153)</f>
        <v/>
      </c>
      <c r="I153" s="33" t="n"/>
      <c r="J153" s="34">
        <f>IF($F153="","",IF($I153&lt;&gt;"",$I153,IF(COUNTIFS('Banco'!$F$6:$F$405,$F153,'Banco'!$A$6:$A$405,"&gt;="&amp;$A153-Instrucciones!$B$25,'Banco'!$A$6:$A$405,"&lt;="&amp;$A153+Instrucciones!$B$25)=0,"No aparece en el banco",IF(COUNTIF($F$6:$F$405,$F153)&lt;=COUNTIF('Banco'!$F$6:$F$405,$F153),"Conciliado","Revisar"))))</f>
        <v/>
      </c>
    </row>
    <row r="154">
      <c r="A154" s="35" t="n"/>
      <c r="B154" s="36" t="n"/>
      <c r="C154" s="36" t="n"/>
      <c r="D154" s="37" t="n"/>
      <c r="E154" s="37" t="n"/>
      <c r="F154" s="30">
        <f>IF(AND($D154="",$E154=""),"",$D154-$E154)</f>
        <v/>
      </c>
      <c r="G154" s="31">
        <f>IF($A154="","",IF($A154&lt;MIN('Tipos de cambio'!$A$6:$A$605),"fuera de rango",IFERROR(LOOKUP($A154,'Tipos de cambio'!$A$6:$A$605,'Tipos de cambio'!$B$6:$B$605),"fuera de rango")))</f>
        <v/>
      </c>
      <c r="H154" s="32">
        <f>IF(OR($F154="",NOT(ISNUMBER($G154))),"",$F154*$G154)</f>
        <v/>
      </c>
      <c r="I154" s="33" t="n"/>
      <c r="J154" s="34">
        <f>IF($F154="","",IF($I154&lt;&gt;"",$I154,IF(COUNTIFS('Banco'!$F$6:$F$405,$F154,'Banco'!$A$6:$A$405,"&gt;="&amp;$A154-Instrucciones!$B$25,'Banco'!$A$6:$A$405,"&lt;="&amp;$A154+Instrucciones!$B$25)=0,"No aparece en el banco",IF(COUNTIF($F$6:$F$405,$F154)&lt;=COUNTIF('Banco'!$F$6:$F$405,$F154),"Conciliado","Revisar"))))</f>
        <v/>
      </c>
    </row>
    <row r="155">
      <c r="A155" s="35" t="n"/>
      <c r="B155" s="36" t="n"/>
      <c r="C155" s="36" t="n"/>
      <c r="D155" s="37" t="n"/>
      <c r="E155" s="37" t="n"/>
      <c r="F155" s="30">
        <f>IF(AND($D155="",$E155=""),"",$D155-$E155)</f>
        <v/>
      </c>
      <c r="G155" s="31">
        <f>IF($A155="","",IF($A155&lt;MIN('Tipos de cambio'!$A$6:$A$605),"fuera de rango",IFERROR(LOOKUP($A155,'Tipos de cambio'!$A$6:$A$605,'Tipos de cambio'!$B$6:$B$605),"fuera de rango")))</f>
        <v/>
      </c>
      <c r="H155" s="32">
        <f>IF(OR($F155="",NOT(ISNUMBER($G155))),"",$F155*$G155)</f>
        <v/>
      </c>
      <c r="I155" s="33" t="n"/>
      <c r="J155" s="34">
        <f>IF($F155="","",IF($I155&lt;&gt;"",$I155,IF(COUNTIFS('Banco'!$F$6:$F$405,$F155,'Banco'!$A$6:$A$405,"&gt;="&amp;$A155-Instrucciones!$B$25,'Banco'!$A$6:$A$405,"&lt;="&amp;$A155+Instrucciones!$B$25)=0,"No aparece en el banco",IF(COUNTIF($F$6:$F$405,$F155)&lt;=COUNTIF('Banco'!$F$6:$F$405,$F155),"Conciliado","Revisar"))))</f>
        <v/>
      </c>
    </row>
    <row r="156">
      <c r="A156" s="35" t="n"/>
      <c r="B156" s="36" t="n"/>
      <c r="C156" s="36" t="n"/>
      <c r="D156" s="37" t="n"/>
      <c r="E156" s="37" t="n"/>
      <c r="F156" s="30">
        <f>IF(AND($D156="",$E156=""),"",$D156-$E156)</f>
        <v/>
      </c>
      <c r="G156" s="31">
        <f>IF($A156="","",IF($A156&lt;MIN('Tipos de cambio'!$A$6:$A$605),"fuera de rango",IFERROR(LOOKUP($A156,'Tipos de cambio'!$A$6:$A$605,'Tipos de cambio'!$B$6:$B$605),"fuera de rango")))</f>
        <v/>
      </c>
      <c r="H156" s="32">
        <f>IF(OR($F156="",NOT(ISNUMBER($G156))),"",$F156*$G156)</f>
        <v/>
      </c>
      <c r="I156" s="33" t="n"/>
      <c r="J156" s="34">
        <f>IF($F156="","",IF($I156&lt;&gt;"",$I156,IF(COUNTIFS('Banco'!$F$6:$F$405,$F156,'Banco'!$A$6:$A$405,"&gt;="&amp;$A156-Instrucciones!$B$25,'Banco'!$A$6:$A$405,"&lt;="&amp;$A156+Instrucciones!$B$25)=0,"No aparece en el banco",IF(COUNTIF($F$6:$F$405,$F156)&lt;=COUNTIF('Banco'!$F$6:$F$405,$F156),"Conciliado","Revisar"))))</f>
        <v/>
      </c>
    </row>
    <row r="157">
      <c r="A157" s="35" t="n"/>
      <c r="B157" s="36" t="n"/>
      <c r="C157" s="36" t="n"/>
      <c r="D157" s="37" t="n"/>
      <c r="E157" s="37" t="n"/>
      <c r="F157" s="30">
        <f>IF(AND($D157="",$E157=""),"",$D157-$E157)</f>
        <v/>
      </c>
      <c r="G157" s="31">
        <f>IF($A157="","",IF($A157&lt;MIN('Tipos de cambio'!$A$6:$A$605),"fuera de rango",IFERROR(LOOKUP($A157,'Tipos de cambio'!$A$6:$A$605,'Tipos de cambio'!$B$6:$B$605),"fuera de rango")))</f>
        <v/>
      </c>
      <c r="H157" s="32">
        <f>IF(OR($F157="",NOT(ISNUMBER($G157))),"",$F157*$G157)</f>
        <v/>
      </c>
      <c r="I157" s="33" t="n"/>
      <c r="J157" s="34">
        <f>IF($F157="","",IF($I157&lt;&gt;"",$I157,IF(COUNTIFS('Banco'!$F$6:$F$405,$F157,'Banco'!$A$6:$A$405,"&gt;="&amp;$A157-Instrucciones!$B$25,'Banco'!$A$6:$A$405,"&lt;="&amp;$A157+Instrucciones!$B$25)=0,"No aparece en el banco",IF(COUNTIF($F$6:$F$405,$F157)&lt;=COUNTIF('Banco'!$F$6:$F$405,$F157),"Conciliado","Revisar"))))</f>
        <v/>
      </c>
    </row>
    <row r="158">
      <c r="A158" s="35" t="n"/>
      <c r="B158" s="36" t="n"/>
      <c r="C158" s="36" t="n"/>
      <c r="D158" s="37" t="n"/>
      <c r="E158" s="37" t="n"/>
      <c r="F158" s="30">
        <f>IF(AND($D158="",$E158=""),"",$D158-$E158)</f>
        <v/>
      </c>
      <c r="G158" s="31">
        <f>IF($A158="","",IF($A158&lt;MIN('Tipos de cambio'!$A$6:$A$605),"fuera de rango",IFERROR(LOOKUP($A158,'Tipos de cambio'!$A$6:$A$605,'Tipos de cambio'!$B$6:$B$605),"fuera de rango")))</f>
        <v/>
      </c>
      <c r="H158" s="32">
        <f>IF(OR($F158="",NOT(ISNUMBER($G158))),"",$F158*$G158)</f>
        <v/>
      </c>
      <c r="I158" s="33" t="n"/>
      <c r="J158" s="34">
        <f>IF($F158="","",IF($I158&lt;&gt;"",$I158,IF(COUNTIFS('Banco'!$F$6:$F$405,$F158,'Banco'!$A$6:$A$405,"&gt;="&amp;$A158-Instrucciones!$B$25,'Banco'!$A$6:$A$405,"&lt;="&amp;$A158+Instrucciones!$B$25)=0,"No aparece en el banco",IF(COUNTIF($F$6:$F$405,$F158)&lt;=COUNTIF('Banco'!$F$6:$F$405,$F158),"Conciliado","Revisar"))))</f>
        <v/>
      </c>
    </row>
    <row r="159">
      <c r="A159" s="35" t="n"/>
      <c r="B159" s="36" t="n"/>
      <c r="C159" s="36" t="n"/>
      <c r="D159" s="37" t="n"/>
      <c r="E159" s="37" t="n"/>
      <c r="F159" s="30">
        <f>IF(AND($D159="",$E159=""),"",$D159-$E159)</f>
        <v/>
      </c>
      <c r="G159" s="31">
        <f>IF($A159="","",IF($A159&lt;MIN('Tipos de cambio'!$A$6:$A$605),"fuera de rango",IFERROR(LOOKUP($A159,'Tipos de cambio'!$A$6:$A$605,'Tipos de cambio'!$B$6:$B$605),"fuera de rango")))</f>
        <v/>
      </c>
      <c r="H159" s="32">
        <f>IF(OR($F159="",NOT(ISNUMBER($G159))),"",$F159*$G159)</f>
        <v/>
      </c>
      <c r="I159" s="33" t="n"/>
      <c r="J159" s="34">
        <f>IF($F159="","",IF($I159&lt;&gt;"",$I159,IF(COUNTIFS('Banco'!$F$6:$F$405,$F159,'Banco'!$A$6:$A$405,"&gt;="&amp;$A159-Instrucciones!$B$25,'Banco'!$A$6:$A$405,"&lt;="&amp;$A159+Instrucciones!$B$25)=0,"No aparece en el banco",IF(COUNTIF($F$6:$F$405,$F159)&lt;=COUNTIF('Banco'!$F$6:$F$405,$F159),"Conciliado","Revisar"))))</f>
        <v/>
      </c>
    </row>
    <row r="160">
      <c r="A160" s="35" t="n"/>
      <c r="B160" s="36" t="n"/>
      <c r="C160" s="36" t="n"/>
      <c r="D160" s="37" t="n"/>
      <c r="E160" s="37" t="n"/>
      <c r="F160" s="30">
        <f>IF(AND($D160="",$E160=""),"",$D160-$E160)</f>
        <v/>
      </c>
      <c r="G160" s="31">
        <f>IF($A160="","",IF($A160&lt;MIN('Tipos de cambio'!$A$6:$A$605),"fuera de rango",IFERROR(LOOKUP($A160,'Tipos de cambio'!$A$6:$A$605,'Tipos de cambio'!$B$6:$B$605),"fuera de rango")))</f>
        <v/>
      </c>
      <c r="H160" s="32">
        <f>IF(OR($F160="",NOT(ISNUMBER($G160))),"",$F160*$G160)</f>
        <v/>
      </c>
      <c r="I160" s="33" t="n"/>
      <c r="J160" s="34">
        <f>IF($F160="","",IF($I160&lt;&gt;"",$I160,IF(COUNTIFS('Banco'!$F$6:$F$405,$F160,'Banco'!$A$6:$A$405,"&gt;="&amp;$A160-Instrucciones!$B$25,'Banco'!$A$6:$A$405,"&lt;="&amp;$A160+Instrucciones!$B$25)=0,"No aparece en el banco",IF(COUNTIF($F$6:$F$405,$F160)&lt;=COUNTIF('Banco'!$F$6:$F$405,$F160),"Conciliado","Revisar"))))</f>
        <v/>
      </c>
    </row>
    <row r="161">
      <c r="A161" s="35" t="n"/>
      <c r="B161" s="36" t="n"/>
      <c r="C161" s="36" t="n"/>
      <c r="D161" s="37" t="n"/>
      <c r="E161" s="37" t="n"/>
      <c r="F161" s="30">
        <f>IF(AND($D161="",$E161=""),"",$D161-$E161)</f>
        <v/>
      </c>
      <c r="G161" s="31">
        <f>IF($A161="","",IF($A161&lt;MIN('Tipos de cambio'!$A$6:$A$605),"fuera de rango",IFERROR(LOOKUP($A161,'Tipos de cambio'!$A$6:$A$605,'Tipos de cambio'!$B$6:$B$605),"fuera de rango")))</f>
        <v/>
      </c>
      <c r="H161" s="32">
        <f>IF(OR($F161="",NOT(ISNUMBER($G161))),"",$F161*$G161)</f>
        <v/>
      </c>
      <c r="I161" s="33" t="n"/>
      <c r="J161" s="34">
        <f>IF($F161="","",IF($I161&lt;&gt;"",$I161,IF(COUNTIFS('Banco'!$F$6:$F$405,$F161,'Banco'!$A$6:$A$405,"&gt;="&amp;$A161-Instrucciones!$B$25,'Banco'!$A$6:$A$405,"&lt;="&amp;$A161+Instrucciones!$B$25)=0,"No aparece en el banco",IF(COUNTIF($F$6:$F$405,$F161)&lt;=COUNTIF('Banco'!$F$6:$F$405,$F161),"Conciliado","Revisar"))))</f>
        <v/>
      </c>
    </row>
    <row r="162">
      <c r="A162" s="35" t="n"/>
      <c r="B162" s="36" t="n"/>
      <c r="C162" s="36" t="n"/>
      <c r="D162" s="37" t="n"/>
      <c r="E162" s="37" t="n"/>
      <c r="F162" s="30">
        <f>IF(AND($D162="",$E162=""),"",$D162-$E162)</f>
        <v/>
      </c>
      <c r="G162" s="31">
        <f>IF($A162="","",IF($A162&lt;MIN('Tipos de cambio'!$A$6:$A$605),"fuera de rango",IFERROR(LOOKUP($A162,'Tipos de cambio'!$A$6:$A$605,'Tipos de cambio'!$B$6:$B$605),"fuera de rango")))</f>
        <v/>
      </c>
      <c r="H162" s="32">
        <f>IF(OR($F162="",NOT(ISNUMBER($G162))),"",$F162*$G162)</f>
        <v/>
      </c>
      <c r="I162" s="33" t="n"/>
      <c r="J162" s="34">
        <f>IF($F162="","",IF($I162&lt;&gt;"",$I162,IF(COUNTIFS('Banco'!$F$6:$F$405,$F162,'Banco'!$A$6:$A$405,"&gt;="&amp;$A162-Instrucciones!$B$25,'Banco'!$A$6:$A$405,"&lt;="&amp;$A162+Instrucciones!$B$25)=0,"No aparece en el banco",IF(COUNTIF($F$6:$F$405,$F162)&lt;=COUNTIF('Banco'!$F$6:$F$405,$F162),"Conciliado","Revisar"))))</f>
        <v/>
      </c>
    </row>
    <row r="163">
      <c r="A163" s="35" t="n"/>
      <c r="B163" s="36" t="n"/>
      <c r="C163" s="36" t="n"/>
      <c r="D163" s="37" t="n"/>
      <c r="E163" s="37" t="n"/>
      <c r="F163" s="30">
        <f>IF(AND($D163="",$E163=""),"",$D163-$E163)</f>
        <v/>
      </c>
      <c r="G163" s="31">
        <f>IF($A163="","",IF($A163&lt;MIN('Tipos de cambio'!$A$6:$A$605),"fuera de rango",IFERROR(LOOKUP($A163,'Tipos de cambio'!$A$6:$A$605,'Tipos de cambio'!$B$6:$B$605),"fuera de rango")))</f>
        <v/>
      </c>
      <c r="H163" s="32">
        <f>IF(OR($F163="",NOT(ISNUMBER($G163))),"",$F163*$G163)</f>
        <v/>
      </c>
      <c r="I163" s="33" t="n"/>
      <c r="J163" s="34">
        <f>IF($F163="","",IF($I163&lt;&gt;"",$I163,IF(COUNTIFS('Banco'!$F$6:$F$405,$F163,'Banco'!$A$6:$A$405,"&gt;="&amp;$A163-Instrucciones!$B$25,'Banco'!$A$6:$A$405,"&lt;="&amp;$A163+Instrucciones!$B$25)=0,"No aparece en el banco",IF(COUNTIF($F$6:$F$405,$F163)&lt;=COUNTIF('Banco'!$F$6:$F$405,$F163),"Conciliado","Revisar"))))</f>
        <v/>
      </c>
    </row>
    <row r="164">
      <c r="A164" s="35" t="n"/>
      <c r="B164" s="36" t="n"/>
      <c r="C164" s="36" t="n"/>
      <c r="D164" s="37" t="n"/>
      <c r="E164" s="37" t="n"/>
      <c r="F164" s="30">
        <f>IF(AND($D164="",$E164=""),"",$D164-$E164)</f>
        <v/>
      </c>
      <c r="G164" s="31">
        <f>IF($A164="","",IF($A164&lt;MIN('Tipos de cambio'!$A$6:$A$605),"fuera de rango",IFERROR(LOOKUP($A164,'Tipos de cambio'!$A$6:$A$605,'Tipos de cambio'!$B$6:$B$605),"fuera de rango")))</f>
        <v/>
      </c>
      <c r="H164" s="32">
        <f>IF(OR($F164="",NOT(ISNUMBER($G164))),"",$F164*$G164)</f>
        <v/>
      </c>
      <c r="I164" s="33" t="n"/>
      <c r="J164" s="34">
        <f>IF($F164="","",IF($I164&lt;&gt;"",$I164,IF(COUNTIFS('Banco'!$F$6:$F$405,$F164,'Banco'!$A$6:$A$405,"&gt;="&amp;$A164-Instrucciones!$B$25,'Banco'!$A$6:$A$405,"&lt;="&amp;$A164+Instrucciones!$B$25)=0,"No aparece en el banco",IF(COUNTIF($F$6:$F$405,$F164)&lt;=COUNTIF('Banco'!$F$6:$F$405,$F164),"Conciliado","Revisar"))))</f>
        <v/>
      </c>
    </row>
    <row r="165">
      <c r="A165" s="35" t="n"/>
      <c r="B165" s="36" t="n"/>
      <c r="C165" s="36" t="n"/>
      <c r="D165" s="37" t="n"/>
      <c r="E165" s="37" t="n"/>
      <c r="F165" s="30">
        <f>IF(AND($D165="",$E165=""),"",$D165-$E165)</f>
        <v/>
      </c>
      <c r="G165" s="31">
        <f>IF($A165="","",IF($A165&lt;MIN('Tipos de cambio'!$A$6:$A$605),"fuera de rango",IFERROR(LOOKUP($A165,'Tipos de cambio'!$A$6:$A$605,'Tipos de cambio'!$B$6:$B$605),"fuera de rango")))</f>
        <v/>
      </c>
      <c r="H165" s="32">
        <f>IF(OR($F165="",NOT(ISNUMBER($G165))),"",$F165*$G165)</f>
        <v/>
      </c>
      <c r="I165" s="33" t="n"/>
      <c r="J165" s="34">
        <f>IF($F165="","",IF($I165&lt;&gt;"",$I165,IF(COUNTIFS('Banco'!$F$6:$F$405,$F165,'Banco'!$A$6:$A$405,"&gt;="&amp;$A165-Instrucciones!$B$25,'Banco'!$A$6:$A$405,"&lt;="&amp;$A165+Instrucciones!$B$25)=0,"No aparece en el banco",IF(COUNTIF($F$6:$F$405,$F165)&lt;=COUNTIF('Banco'!$F$6:$F$405,$F165),"Conciliado","Revisar"))))</f>
        <v/>
      </c>
    </row>
    <row r="166">
      <c r="A166" s="35" t="n"/>
      <c r="B166" s="36" t="n"/>
      <c r="C166" s="36" t="n"/>
      <c r="D166" s="37" t="n"/>
      <c r="E166" s="37" t="n"/>
      <c r="F166" s="30">
        <f>IF(AND($D166="",$E166=""),"",$D166-$E166)</f>
        <v/>
      </c>
      <c r="G166" s="31">
        <f>IF($A166="","",IF($A166&lt;MIN('Tipos de cambio'!$A$6:$A$605),"fuera de rango",IFERROR(LOOKUP($A166,'Tipos de cambio'!$A$6:$A$605,'Tipos de cambio'!$B$6:$B$605),"fuera de rango")))</f>
        <v/>
      </c>
      <c r="H166" s="32">
        <f>IF(OR($F166="",NOT(ISNUMBER($G166))),"",$F166*$G166)</f>
        <v/>
      </c>
      <c r="I166" s="33" t="n"/>
      <c r="J166" s="34">
        <f>IF($F166="","",IF($I166&lt;&gt;"",$I166,IF(COUNTIFS('Banco'!$F$6:$F$405,$F166,'Banco'!$A$6:$A$405,"&gt;="&amp;$A166-Instrucciones!$B$25,'Banco'!$A$6:$A$405,"&lt;="&amp;$A166+Instrucciones!$B$25)=0,"No aparece en el banco",IF(COUNTIF($F$6:$F$405,$F166)&lt;=COUNTIF('Banco'!$F$6:$F$405,$F166),"Conciliado","Revisar"))))</f>
        <v/>
      </c>
    </row>
    <row r="167">
      <c r="A167" s="35" t="n"/>
      <c r="B167" s="36" t="n"/>
      <c r="C167" s="36" t="n"/>
      <c r="D167" s="37" t="n"/>
      <c r="E167" s="37" t="n"/>
      <c r="F167" s="30">
        <f>IF(AND($D167="",$E167=""),"",$D167-$E167)</f>
        <v/>
      </c>
      <c r="G167" s="31">
        <f>IF($A167="","",IF($A167&lt;MIN('Tipos de cambio'!$A$6:$A$605),"fuera de rango",IFERROR(LOOKUP($A167,'Tipos de cambio'!$A$6:$A$605,'Tipos de cambio'!$B$6:$B$605),"fuera de rango")))</f>
        <v/>
      </c>
      <c r="H167" s="32">
        <f>IF(OR($F167="",NOT(ISNUMBER($G167))),"",$F167*$G167)</f>
        <v/>
      </c>
      <c r="I167" s="33" t="n"/>
      <c r="J167" s="34">
        <f>IF($F167="","",IF($I167&lt;&gt;"",$I167,IF(COUNTIFS('Banco'!$F$6:$F$405,$F167,'Banco'!$A$6:$A$405,"&gt;="&amp;$A167-Instrucciones!$B$25,'Banco'!$A$6:$A$405,"&lt;="&amp;$A167+Instrucciones!$B$25)=0,"No aparece en el banco",IF(COUNTIF($F$6:$F$405,$F167)&lt;=COUNTIF('Banco'!$F$6:$F$405,$F167),"Conciliado","Revisar"))))</f>
        <v/>
      </c>
    </row>
    <row r="168">
      <c r="A168" s="35" t="n"/>
      <c r="B168" s="36" t="n"/>
      <c r="C168" s="36" t="n"/>
      <c r="D168" s="37" t="n"/>
      <c r="E168" s="37" t="n"/>
      <c r="F168" s="30">
        <f>IF(AND($D168="",$E168=""),"",$D168-$E168)</f>
        <v/>
      </c>
      <c r="G168" s="31">
        <f>IF($A168="","",IF($A168&lt;MIN('Tipos de cambio'!$A$6:$A$605),"fuera de rango",IFERROR(LOOKUP($A168,'Tipos de cambio'!$A$6:$A$605,'Tipos de cambio'!$B$6:$B$605),"fuera de rango")))</f>
        <v/>
      </c>
      <c r="H168" s="32">
        <f>IF(OR($F168="",NOT(ISNUMBER($G168))),"",$F168*$G168)</f>
        <v/>
      </c>
      <c r="I168" s="33" t="n"/>
      <c r="J168" s="34">
        <f>IF($F168="","",IF($I168&lt;&gt;"",$I168,IF(COUNTIFS('Banco'!$F$6:$F$405,$F168,'Banco'!$A$6:$A$405,"&gt;="&amp;$A168-Instrucciones!$B$25,'Banco'!$A$6:$A$405,"&lt;="&amp;$A168+Instrucciones!$B$25)=0,"No aparece en el banco",IF(COUNTIF($F$6:$F$405,$F168)&lt;=COUNTIF('Banco'!$F$6:$F$405,$F168),"Conciliado","Revisar"))))</f>
        <v/>
      </c>
    </row>
    <row r="169">
      <c r="A169" s="35" t="n"/>
      <c r="B169" s="36" t="n"/>
      <c r="C169" s="36" t="n"/>
      <c r="D169" s="37" t="n"/>
      <c r="E169" s="37" t="n"/>
      <c r="F169" s="30">
        <f>IF(AND($D169="",$E169=""),"",$D169-$E169)</f>
        <v/>
      </c>
      <c r="G169" s="31">
        <f>IF($A169="","",IF($A169&lt;MIN('Tipos de cambio'!$A$6:$A$605),"fuera de rango",IFERROR(LOOKUP($A169,'Tipos de cambio'!$A$6:$A$605,'Tipos de cambio'!$B$6:$B$605),"fuera de rango")))</f>
        <v/>
      </c>
      <c r="H169" s="32">
        <f>IF(OR($F169="",NOT(ISNUMBER($G169))),"",$F169*$G169)</f>
        <v/>
      </c>
      <c r="I169" s="33" t="n"/>
      <c r="J169" s="34">
        <f>IF($F169="","",IF($I169&lt;&gt;"",$I169,IF(COUNTIFS('Banco'!$F$6:$F$405,$F169,'Banco'!$A$6:$A$405,"&gt;="&amp;$A169-Instrucciones!$B$25,'Banco'!$A$6:$A$405,"&lt;="&amp;$A169+Instrucciones!$B$25)=0,"No aparece en el banco",IF(COUNTIF($F$6:$F$405,$F169)&lt;=COUNTIF('Banco'!$F$6:$F$405,$F169),"Conciliado","Revisar"))))</f>
        <v/>
      </c>
    </row>
    <row r="170">
      <c r="A170" s="35" t="n"/>
      <c r="B170" s="36" t="n"/>
      <c r="C170" s="36" t="n"/>
      <c r="D170" s="37" t="n"/>
      <c r="E170" s="37" t="n"/>
      <c r="F170" s="30">
        <f>IF(AND($D170="",$E170=""),"",$D170-$E170)</f>
        <v/>
      </c>
      <c r="G170" s="31">
        <f>IF($A170="","",IF($A170&lt;MIN('Tipos de cambio'!$A$6:$A$605),"fuera de rango",IFERROR(LOOKUP($A170,'Tipos de cambio'!$A$6:$A$605,'Tipos de cambio'!$B$6:$B$605),"fuera de rango")))</f>
        <v/>
      </c>
      <c r="H170" s="32">
        <f>IF(OR($F170="",NOT(ISNUMBER($G170))),"",$F170*$G170)</f>
        <v/>
      </c>
      <c r="I170" s="33" t="n"/>
      <c r="J170" s="34">
        <f>IF($F170="","",IF($I170&lt;&gt;"",$I170,IF(COUNTIFS('Banco'!$F$6:$F$405,$F170,'Banco'!$A$6:$A$405,"&gt;="&amp;$A170-Instrucciones!$B$25,'Banco'!$A$6:$A$405,"&lt;="&amp;$A170+Instrucciones!$B$25)=0,"No aparece en el banco",IF(COUNTIF($F$6:$F$405,$F170)&lt;=COUNTIF('Banco'!$F$6:$F$405,$F170),"Conciliado","Revisar"))))</f>
        <v/>
      </c>
    </row>
    <row r="171">
      <c r="A171" s="35" t="n"/>
      <c r="B171" s="36" t="n"/>
      <c r="C171" s="36" t="n"/>
      <c r="D171" s="37" t="n"/>
      <c r="E171" s="37" t="n"/>
      <c r="F171" s="30">
        <f>IF(AND($D171="",$E171=""),"",$D171-$E171)</f>
        <v/>
      </c>
      <c r="G171" s="31">
        <f>IF($A171="","",IF($A171&lt;MIN('Tipos de cambio'!$A$6:$A$605),"fuera de rango",IFERROR(LOOKUP($A171,'Tipos de cambio'!$A$6:$A$605,'Tipos de cambio'!$B$6:$B$605),"fuera de rango")))</f>
        <v/>
      </c>
      <c r="H171" s="32">
        <f>IF(OR($F171="",NOT(ISNUMBER($G171))),"",$F171*$G171)</f>
        <v/>
      </c>
      <c r="I171" s="33" t="n"/>
      <c r="J171" s="34">
        <f>IF($F171="","",IF($I171&lt;&gt;"",$I171,IF(COUNTIFS('Banco'!$F$6:$F$405,$F171,'Banco'!$A$6:$A$405,"&gt;="&amp;$A171-Instrucciones!$B$25,'Banco'!$A$6:$A$405,"&lt;="&amp;$A171+Instrucciones!$B$25)=0,"No aparece en el banco",IF(COUNTIF($F$6:$F$405,$F171)&lt;=COUNTIF('Banco'!$F$6:$F$405,$F171),"Conciliado","Revisar"))))</f>
        <v/>
      </c>
    </row>
    <row r="172">
      <c r="A172" s="35" t="n"/>
      <c r="B172" s="36" t="n"/>
      <c r="C172" s="36" t="n"/>
      <c r="D172" s="37" t="n"/>
      <c r="E172" s="37" t="n"/>
      <c r="F172" s="30">
        <f>IF(AND($D172="",$E172=""),"",$D172-$E172)</f>
        <v/>
      </c>
      <c r="G172" s="31">
        <f>IF($A172="","",IF($A172&lt;MIN('Tipos de cambio'!$A$6:$A$605),"fuera de rango",IFERROR(LOOKUP($A172,'Tipos de cambio'!$A$6:$A$605,'Tipos de cambio'!$B$6:$B$605),"fuera de rango")))</f>
        <v/>
      </c>
      <c r="H172" s="32">
        <f>IF(OR($F172="",NOT(ISNUMBER($G172))),"",$F172*$G172)</f>
        <v/>
      </c>
      <c r="I172" s="33" t="n"/>
      <c r="J172" s="34">
        <f>IF($F172="","",IF($I172&lt;&gt;"",$I172,IF(COUNTIFS('Banco'!$F$6:$F$405,$F172,'Banco'!$A$6:$A$405,"&gt;="&amp;$A172-Instrucciones!$B$25,'Banco'!$A$6:$A$405,"&lt;="&amp;$A172+Instrucciones!$B$25)=0,"No aparece en el banco",IF(COUNTIF($F$6:$F$405,$F172)&lt;=COUNTIF('Banco'!$F$6:$F$405,$F172),"Conciliado","Revisar"))))</f>
        <v/>
      </c>
    </row>
    <row r="173">
      <c r="A173" s="35" t="n"/>
      <c r="B173" s="36" t="n"/>
      <c r="C173" s="36" t="n"/>
      <c r="D173" s="37" t="n"/>
      <c r="E173" s="37" t="n"/>
      <c r="F173" s="30">
        <f>IF(AND($D173="",$E173=""),"",$D173-$E173)</f>
        <v/>
      </c>
      <c r="G173" s="31">
        <f>IF($A173="","",IF($A173&lt;MIN('Tipos de cambio'!$A$6:$A$605),"fuera de rango",IFERROR(LOOKUP($A173,'Tipos de cambio'!$A$6:$A$605,'Tipos de cambio'!$B$6:$B$605),"fuera de rango")))</f>
        <v/>
      </c>
      <c r="H173" s="32">
        <f>IF(OR($F173="",NOT(ISNUMBER($G173))),"",$F173*$G173)</f>
        <v/>
      </c>
      <c r="I173" s="33" t="n"/>
      <c r="J173" s="34">
        <f>IF($F173="","",IF($I173&lt;&gt;"",$I173,IF(COUNTIFS('Banco'!$F$6:$F$405,$F173,'Banco'!$A$6:$A$405,"&gt;="&amp;$A173-Instrucciones!$B$25,'Banco'!$A$6:$A$405,"&lt;="&amp;$A173+Instrucciones!$B$25)=0,"No aparece en el banco",IF(COUNTIF($F$6:$F$405,$F173)&lt;=COUNTIF('Banco'!$F$6:$F$405,$F173),"Conciliado","Revisar"))))</f>
        <v/>
      </c>
    </row>
    <row r="174">
      <c r="A174" s="35" t="n"/>
      <c r="B174" s="36" t="n"/>
      <c r="C174" s="36" t="n"/>
      <c r="D174" s="37" t="n"/>
      <c r="E174" s="37" t="n"/>
      <c r="F174" s="30">
        <f>IF(AND($D174="",$E174=""),"",$D174-$E174)</f>
        <v/>
      </c>
      <c r="G174" s="31">
        <f>IF($A174="","",IF($A174&lt;MIN('Tipos de cambio'!$A$6:$A$605),"fuera de rango",IFERROR(LOOKUP($A174,'Tipos de cambio'!$A$6:$A$605,'Tipos de cambio'!$B$6:$B$605),"fuera de rango")))</f>
        <v/>
      </c>
      <c r="H174" s="32">
        <f>IF(OR($F174="",NOT(ISNUMBER($G174))),"",$F174*$G174)</f>
        <v/>
      </c>
      <c r="I174" s="33" t="n"/>
      <c r="J174" s="34">
        <f>IF($F174="","",IF($I174&lt;&gt;"",$I174,IF(COUNTIFS('Banco'!$F$6:$F$405,$F174,'Banco'!$A$6:$A$405,"&gt;="&amp;$A174-Instrucciones!$B$25,'Banco'!$A$6:$A$405,"&lt;="&amp;$A174+Instrucciones!$B$25)=0,"No aparece en el banco",IF(COUNTIF($F$6:$F$405,$F174)&lt;=COUNTIF('Banco'!$F$6:$F$405,$F174),"Conciliado","Revisar"))))</f>
        <v/>
      </c>
    </row>
    <row r="175">
      <c r="A175" s="35" t="n"/>
      <c r="B175" s="36" t="n"/>
      <c r="C175" s="36" t="n"/>
      <c r="D175" s="37" t="n"/>
      <c r="E175" s="37" t="n"/>
      <c r="F175" s="30">
        <f>IF(AND($D175="",$E175=""),"",$D175-$E175)</f>
        <v/>
      </c>
      <c r="G175" s="31">
        <f>IF($A175="","",IF($A175&lt;MIN('Tipos de cambio'!$A$6:$A$605),"fuera de rango",IFERROR(LOOKUP($A175,'Tipos de cambio'!$A$6:$A$605,'Tipos de cambio'!$B$6:$B$605),"fuera de rango")))</f>
        <v/>
      </c>
      <c r="H175" s="32">
        <f>IF(OR($F175="",NOT(ISNUMBER($G175))),"",$F175*$G175)</f>
        <v/>
      </c>
      <c r="I175" s="33" t="n"/>
      <c r="J175" s="34">
        <f>IF($F175="","",IF($I175&lt;&gt;"",$I175,IF(COUNTIFS('Banco'!$F$6:$F$405,$F175,'Banco'!$A$6:$A$405,"&gt;="&amp;$A175-Instrucciones!$B$25,'Banco'!$A$6:$A$405,"&lt;="&amp;$A175+Instrucciones!$B$25)=0,"No aparece en el banco",IF(COUNTIF($F$6:$F$405,$F175)&lt;=COUNTIF('Banco'!$F$6:$F$405,$F175),"Conciliado","Revisar"))))</f>
        <v/>
      </c>
    </row>
    <row r="176">
      <c r="A176" s="35" t="n"/>
      <c r="B176" s="36" t="n"/>
      <c r="C176" s="36" t="n"/>
      <c r="D176" s="37" t="n"/>
      <c r="E176" s="37" t="n"/>
      <c r="F176" s="30">
        <f>IF(AND($D176="",$E176=""),"",$D176-$E176)</f>
        <v/>
      </c>
      <c r="G176" s="31">
        <f>IF($A176="","",IF($A176&lt;MIN('Tipos de cambio'!$A$6:$A$605),"fuera de rango",IFERROR(LOOKUP($A176,'Tipos de cambio'!$A$6:$A$605,'Tipos de cambio'!$B$6:$B$605),"fuera de rango")))</f>
        <v/>
      </c>
      <c r="H176" s="32">
        <f>IF(OR($F176="",NOT(ISNUMBER($G176))),"",$F176*$G176)</f>
        <v/>
      </c>
      <c r="I176" s="33" t="n"/>
      <c r="J176" s="34">
        <f>IF($F176="","",IF($I176&lt;&gt;"",$I176,IF(COUNTIFS('Banco'!$F$6:$F$405,$F176,'Banco'!$A$6:$A$405,"&gt;="&amp;$A176-Instrucciones!$B$25,'Banco'!$A$6:$A$405,"&lt;="&amp;$A176+Instrucciones!$B$25)=0,"No aparece en el banco",IF(COUNTIF($F$6:$F$405,$F176)&lt;=COUNTIF('Banco'!$F$6:$F$405,$F176),"Conciliado","Revisar"))))</f>
        <v/>
      </c>
    </row>
    <row r="177">
      <c r="A177" s="35" t="n"/>
      <c r="B177" s="36" t="n"/>
      <c r="C177" s="36" t="n"/>
      <c r="D177" s="37" t="n"/>
      <c r="E177" s="37" t="n"/>
      <c r="F177" s="30">
        <f>IF(AND($D177="",$E177=""),"",$D177-$E177)</f>
        <v/>
      </c>
      <c r="G177" s="31">
        <f>IF($A177="","",IF($A177&lt;MIN('Tipos de cambio'!$A$6:$A$605),"fuera de rango",IFERROR(LOOKUP($A177,'Tipos de cambio'!$A$6:$A$605,'Tipos de cambio'!$B$6:$B$605),"fuera de rango")))</f>
        <v/>
      </c>
      <c r="H177" s="32">
        <f>IF(OR($F177="",NOT(ISNUMBER($G177))),"",$F177*$G177)</f>
        <v/>
      </c>
      <c r="I177" s="33" t="n"/>
      <c r="J177" s="34">
        <f>IF($F177="","",IF($I177&lt;&gt;"",$I177,IF(COUNTIFS('Banco'!$F$6:$F$405,$F177,'Banco'!$A$6:$A$405,"&gt;="&amp;$A177-Instrucciones!$B$25,'Banco'!$A$6:$A$405,"&lt;="&amp;$A177+Instrucciones!$B$25)=0,"No aparece en el banco",IF(COUNTIF($F$6:$F$405,$F177)&lt;=COUNTIF('Banco'!$F$6:$F$405,$F177),"Conciliado","Revisar"))))</f>
        <v/>
      </c>
    </row>
    <row r="178">
      <c r="A178" s="35" t="n"/>
      <c r="B178" s="36" t="n"/>
      <c r="C178" s="36" t="n"/>
      <c r="D178" s="37" t="n"/>
      <c r="E178" s="37" t="n"/>
      <c r="F178" s="30">
        <f>IF(AND($D178="",$E178=""),"",$D178-$E178)</f>
        <v/>
      </c>
      <c r="G178" s="31">
        <f>IF($A178="","",IF($A178&lt;MIN('Tipos de cambio'!$A$6:$A$605),"fuera de rango",IFERROR(LOOKUP($A178,'Tipos de cambio'!$A$6:$A$605,'Tipos de cambio'!$B$6:$B$605),"fuera de rango")))</f>
        <v/>
      </c>
      <c r="H178" s="32">
        <f>IF(OR($F178="",NOT(ISNUMBER($G178))),"",$F178*$G178)</f>
        <v/>
      </c>
      <c r="I178" s="33" t="n"/>
      <c r="J178" s="34">
        <f>IF($F178="","",IF($I178&lt;&gt;"",$I178,IF(COUNTIFS('Banco'!$F$6:$F$405,$F178,'Banco'!$A$6:$A$405,"&gt;="&amp;$A178-Instrucciones!$B$25,'Banco'!$A$6:$A$405,"&lt;="&amp;$A178+Instrucciones!$B$25)=0,"No aparece en el banco",IF(COUNTIF($F$6:$F$405,$F178)&lt;=COUNTIF('Banco'!$F$6:$F$405,$F178),"Conciliado","Revisar"))))</f>
        <v/>
      </c>
    </row>
    <row r="179">
      <c r="A179" s="35" t="n"/>
      <c r="B179" s="36" t="n"/>
      <c r="C179" s="36" t="n"/>
      <c r="D179" s="37" t="n"/>
      <c r="E179" s="37" t="n"/>
      <c r="F179" s="30">
        <f>IF(AND($D179="",$E179=""),"",$D179-$E179)</f>
        <v/>
      </c>
      <c r="G179" s="31">
        <f>IF($A179="","",IF($A179&lt;MIN('Tipos de cambio'!$A$6:$A$605),"fuera de rango",IFERROR(LOOKUP($A179,'Tipos de cambio'!$A$6:$A$605,'Tipos de cambio'!$B$6:$B$605),"fuera de rango")))</f>
        <v/>
      </c>
      <c r="H179" s="32">
        <f>IF(OR($F179="",NOT(ISNUMBER($G179))),"",$F179*$G179)</f>
        <v/>
      </c>
      <c r="I179" s="33" t="n"/>
      <c r="J179" s="34">
        <f>IF($F179="","",IF($I179&lt;&gt;"",$I179,IF(COUNTIFS('Banco'!$F$6:$F$405,$F179,'Banco'!$A$6:$A$405,"&gt;="&amp;$A179-Instrucciones!$B$25,'Banco'!$A$6:$A$405,"&lt;="&amp;$A179+Instrucciones!$B$25)=0,"No aparece en el banco",IF(COUNTIF($F$6:$F$405,$F179)&lt;=COUNTIF('Banco'!$F$6:$F$405,$F179),"Conciliado","Revisar"))))</f>
        <v/>
      </c>
    </row>
    <row r="180">
      <c r="A180" s="35" t="n"/>
      <c r="B180" s="36" t="n"/>
      <c r="C180" s="36" t="n"/>
      <c r="D180" s="37" t="n"/>
      <c r="E180" s="37" t="n"/>
      <c r="F180" s="30">
        <f>IF(AND($D180="",$E180=""),"",$D180-$E180)</f>
        <v/>
      </c>
      <c r="G180" s="31">
        <f>IF($A180="","",IF($A180&lt;MIN('Tipos de cambio'!$A$6:$A$605),"fuera de rango",IFERROR(LOOKUP($A180,'Tipos de cambio'!$A$6:$A$605,'Tipos de cambio'!$B$6:$B$605),"fuera de rango")))</f>
        <v/>
      </c>
      <c r="H180" s="32">
        <f>IF(OR($F180="",NOT(ISNUMBER($G180))),"",$F180*$G180)</f>
        <v/>
      </c>
      <c r="I180" s="33" t="n"/>
      <c r="J180" s="34">
        <f>IF($F180="","",IF($I180&lt;&gt;"",$I180,IF(COUNTIFS('Banco'!$F$6:$F$405,$F180,'Banco'!$A$6:$A$405,"&gt;="&amp;$A180-Instrucciones!$B$25,'Banco'!$A$6:$A$405,"&lt;="&amp;$A180+Instrucciones!$B$25)=0,"No aparece en el banco",IF(COUNTIF($F$6:$F$405,$F180)&lt;=COUNTIF('Banco'!$F$6:$F$405,$F180),"Conciliado","Revisar"))))</f>
        <v/>
      </c>
    </row>
    <row r="181">
      <c r="A181" s="35" t="n"/>
      <c r="B181" s="36" t="n"/>
      <c r="C181" s="36" t="n"/>
      <c r="D181" s="37" t="n"/>
      <c r="E181" s="37" t="n"/>
      <c r="F181" s="30">
        <f>IF(AND($D181="",$E181=""),"",$D181-$E181)</f>
        <v/>
      </c>
      <c r="G181" s="31">
        <f>IF($A181="","",IF($A181&lt;MIN('Tipos de cambio'!$A$6:$A$605),"fuera de rango",IFERROR(LOOKUP($A181,'Tipos de cambio'!$A$6:$A$605,'Tipos de cambio'!$B$6:$B$605),"fuera de rango")))</f>
        <v/>
      </c>
      <c r="H181" s="32">
        <f>IF(OR($F181="",NOT(ISNUMBER($G181))),"",$F181*$G181)</f>
        <v/>
      </c>
      <c r="I181" s="33" t="n"/>
      <c r="J181" s="34">
        <f>IF($F181="","",IF($I181&lt;&gt;"",$I181,IF(COUNTIFS('Banco'!$F$6:$F$405,$F181,'Banco'!$A$6:$A$405,"&gt;="&amp;$A181-Instrucciones!$B$25,'Banco'!$A$6:$A$405,"&lt;="&amp;$A181+Instrucciones!$B$25)=0,"No aparece en el banco",IF(COUNTIF($F$6:$F$405,$F181)&lt;=COUNTIF('Banco'!$F$6:$F$405,$F181),"Conciliado","Revisar"))))</f>
        <v/>
      </c>
    </row>
    <row r="182">
      <c r="A182" s="35" t="n"/>
      <c r="B182" s="36" t="n"/>
      <c r="C182" s="36" t="n"/>
      <c r="D182" s="37" t="n"/>
      <c r="E182" s="37" t="n"/>
      <c r="F182" s="30">
        <f>IF(AND($D182="",$E182=""),"",$D182-$E182)</f>
        <v/>
      </c>
      <c r="G182" s="31">
        <f>IF($A182="","",IF($A182&lt;MIN('Tipos de cambio'!$A$6:$A$605),"fuera de rango",IFERROR(LOOKUP($A182,'Tipos de cambio'!$A$6:$A$605,'Tipos de cambio'!$B$6:$B$605),"fuera de rango")))</f>
        <v/>
      </c>
      <c r="H182" s="32">
        <f>IF(OR($F182="",NOT(ISNUMBER($G182))),"",$F182*$G182)</f>
        <v/>
      </c>
      <c r="I182" s="33" t="n"/>
      <c r="J182" s="34">
        <f>IF($F182="","",IF($I182&lt;&gt;"",$I182,IF(COUNTIFS('Banco'!$F$6:$F$405,$F182,'Banco'!$A$6:$A$405,"&gt;="&amp;$A182-Instrucciones!$B$25,'Banco'!$A$6:$A$405,"&lt;="&amp;$A182+Instrucciones!$B$25)=0,"No aparece en el banco",IF(COUNTIF($F$6:$F$405,$F182)&lt;=COUNTIF('Banco'!$F$6:$F$405,$F182),"Conciliado","Revisar"))))</f>
        <v/>
      </c>
    </row>
    <row r="183">
      <c r="A183" s="35" t="n"/>
      <c r="B183" s="36" t="n"/>
      <c r="C183" s="36" t="n"/>
      <c r="D183" s="37" t="n"/>
      <c r="E183" s="37" t="n"/>
      <c r="F183" s="30">
        <f>IF(AND($D183="",$E183=""),"",$D183-$E183)</f>
        <v/>
      </c>
      <c r="G183" s="31">
        <f>IF($A183="","",IF($A183&lt;MIN('Tipos de cambio'!$A$6:$A$605),"fuera de rango",IFERROR(LOOKUP($A183,'Tipos de cambio'!$A$6:$A$605,'Tipos de cambio'!$B$6:$B$605),"fuera de rango")))</f>
        <v/>
      </c>
      <c r="H183" s="32">
        <f>IF(OR($F183="",NOT(ISNUMBER($G183))),"",$F183*$G183)</f>
        <v/>
      </c>
      <c r="I183" s="33" t="n"/>
      <c r="J183" s="34">
        <f>IF($F183="","",IF($I183&lt;&gt;"",$I183,IF(COUNTIFS('Banco'!$F$6:$F$405,$F183,'Banco'!$A$6:$A$405,"&gt;="&amp;$A183-Instrucciones!$B$25,'Banco'!$A$6:$A$405,"&lt;="&amp;$A183+Instrucciones!$B$25)=0,"No aparece en el banco",IF(COUNTIF($F$6:$F$405,$F183)&lt;=COUNTIF('Banco'!$F$6:$F$405,$F183),"Conciliado","Revisar"))))</f>
        <v/>
      </c>
    </row>
    <row r="184">
      <c r="A184" s="35" t="n"/>
      <c r="B184" s="36" t="n"/>
      <c r="C184" s="36" t="n"/>
      <c r="D184" s="37" t="n"/>
      <c r="E184" s="37" t="n"/>
      <c r="F184" s="30">
        <f>IF(AND($D184="",$E184=""),"",$D184-$E184)</f>
        <v/>
      </c>
      <c r="G184" s="31">
        <f>IF($A184="","",IF($A184&lt;MIN('Tipos de cambio'!$A$6:$A$605),"fuera de rango",IFERROR(LOOKUP($A184,'Tipos de cambio'!$A$6:$A$605,'Tipos de cambio'!$B$6:$B$605),"fuera de rango")))</f>
        <v/>
      </c>
      <c r="H184" s="32">
        <f>IF(OR($F184="",NOT(ISNUMBER($G184))),"",$F184*$G184)</f>
        <v/>
      </c>
      <c r="I184" s="33" t="n"/>
      <c r="J184" s="34">
        <f>IF($F184="","",IF($I184&lt;&gt;"",$I184,IF(COUNTIFS('Banco'!$F$6:$F$405,$F184,'Banco'!$A$6:$A$405,"&gt;="&amp;$A184-Instrucciones!$B$25,'Banco'!$A$6:$A$405,"&lt;="&amp;$A184+Instrucciones!$B$25)=0,"No aparece en el banco",IF(COUNTIF($F$6:$F$405,$F184)&lt;=COUNTIF('Banco'!$F$6:$F$405,$F184),"Conciliado","Revisar"))))</f>
        <v/>
      </c>
    </row>
    <row r="185">
      <c r="A185" s="35" t="n"/>
      <c r="B185" s="36" t="n"/>
      <c r="C185" s="36" t="n"/>
      <c r="D185" s="37" t="n"/>
      <c r="E185" s="37" t="n"/>
      <c r="F185" s="30">
        <f>IF(AND($D185="",$E185=""),"",$D185-$E185)</f>
        <v/>
      </c>
      <c r="G185" s="31">
        <f>IF($A185="","",IF($A185&lt;MIN('Tipos de cambio'!$A$6:$A$605),"fuera de rango",IFERROR(LOOKUP($A185,'Tipos de cambio'!$A$6:$A$605,'Tipos de cambio'!$B$6:$B$605),"fuera de rango")))</f>
        <v/>
      </c>
      <c r="H185" s="32">
        <f>IF(OR($F185="",NOT(ISNUMBER($G185))),"",$F185*$G185)</f>
        <v/>
      </c>
      <c r="I185" s="33" t="n"/>
      <c r="J185" s="34">
        <f>IF($F185="","",IF($I185&lt;&gt;"",$I185,IF(COUNTIFS('Banco'!$F$6:$F$405,$F185,'Banco'!$A$6:$A$405,"&gt;="&amp;$A185-Instrucciones!$B$25,'Banco'!$A$6:$A$405,"&lt;="&amp;$A185+Instrucciones!$B$25)=0,"No aparece en el banco",IF(COUNTIF($F$6:$F$405,$F185)&lt;=COUNTIF('Banco'!$F$6:$F$405,$F185),"Conciliado","Revisar"))))</f>
        <v/>
      </c>
    </row>
    <row r="186">
      <c r="A186" s="35" t="n"/>
      <c r="B186" s="36" t="n"/>
      <c r="C186" s="36" t="n"/>
      <c r="D186" s="37" t="n"/>
      <c r="E186" s="37" t="n"/>
      <c r="F186" s="30">
        <f>IF(AND($D186="",$E186=""),"",$D186-$E186)</f>
        <v/>
      </c>
      <c r="G186" s="31">
        <f>IF($A186="","",IF($A186&lt;MIN('Tipos de cambio'!$A$6:$A$605),"fuera de rango",IFERROR(LOOKUP($A186,'Tipos de cambio'!$A$6:$A$605,'Tipos de cambio'!$B$6:$B$605),"fuera de rango")))</f>
        <v/>
      </c>
      <c r="H186" s="32">
        <f>IF(OR($F186="",NOT(ISNUMBER($G186))),"",$F186*$G186)</f>
        <v/>
      </c>
      <c r="I186" s="33" t="n"/>
      <c r="J186" s="34">
        <f>IF($F186="","",IF($I186&lt;&gt;"",$I186,IF(COUNTIFS('Banco'!$F$6:$F$405,$F186,'Banco'!$A$6:$A$405,"&gt;="&amp;$A186-Instrucciones!$B$25,'Banco'!$A$6:$A$405,"&lt;="&amp;$A186+Instrucciones!$B$25)=0,"No aparece en el banco",IF(COUNTIF($F$6:$F$405,$F186)&lt;=COUNTIF('Banco'!$F$6:$F$405,$F186),"Conciliado","Revisar"))))</f>
        <v/>
      </c>
    </row>
    <row r="187">
      <c r="A187" s="35" t="n"/>
      <c r="B187" s="36" t="n"/>
      <c r="C187" s="36" t="n"/>
      <c r="D187" s="37" t="n"/>
      <c r="E187" s="37" t="n"/>
      <c r="F187" s="30">
        <f>IF(AND($D187="",$E187=""),"",$D187-$E187)</f>
        <v/>
      </c>
      <c r="G187" s="31">
        <f>IF($A187="","",IF($A187&lt;MIN('Tipos de cambio'!$A$6:$A$605),"fuera de rango",IFERROR(LOOKUP($A187,'Tipos de cambio'!$A$6:$A$605,'Tipos de cambio'!$B$6:$B$605),"fuera de rango")))</f>
        <v/>
      </c>
      <c r="H187" s="32">
        <f>IF(OR($F187="",NOT(ISNUMBER($G187))),"",$F187*$G187)</f>
        <v/>
      </c>
      <c r="I187" s="33" t="n"/>
      <c r="J187" s="34">
        <f>IF($F187="","",IF($I187&lt;&gt;"",$I187,IF(COUNTIFS('Banco'!$F$6:$F$405,$F187,'Banco'!$A$6:$A$405,"&gt;="&amp;$A187-Instrucciones!$B$25,'Banco'!$A$6:$A$405,"&lt;="&amp;$A187+Instrucciones!$B$25)=0,"No aparece en el banco",IF(COUNTIF($F$6:$F$405,$F187)&lt;=COUNTIF('Banco'!$F$6:$F$405,$F187),"Conciliado","Revisar"))))</f>
        <v/>
      </c>
    </row>
    <row r="188">
      <c r="A188" s="35" t="n"/>
      <c r="B188" s="36" t="n"/>
      <c r="C188" s="36" t="n"/>
      <c r="D188" s="37" t="n"/>
      <c r="E188" s="37" t="n"/>
      <c r="F188" s="30">
        <f>IF(AND($D188="",$E188=""),"",$D188-$E188)</f>
        <v/>
      </c>
      <c r="G188" s="31">
        <f>IF($A188="","",IF($A188&lt;MIN('Tipos de cambio'!$A$6:$A$605),"fuera de rango",IFERROR(LOOKUP($A188,'Tipos de cambio'!$A$6:$A$605,'Tipos de cambio'!$B$6:$B$605),"fuera de rango")))</f>
        <v/>
      </c>
      <c r="H188" s="32">
        <f>IF(OR($F188="",NOT(ISNUMBER($G188))),"",$F188*$G188)</f>
        <v/>
      </c>
      <c r="I188" s="33" t="n"/>
      <c r="J188" s="34">
        <f>IF($F188="","",IF($I188&lt;&gt;"",$I188,IF(COUNTIFS('Banco'!$F$6:$F$405,$F188,'Banco'!$A$6:$A$405,"&gt;="&amp;$A188-Instrucciones!$B$25,'Banco'!$A$6:$A$405,"&lt;="&amp;$A188+Instrucciones!$B$25)=0,"No aparece en el banco",IF(COUNTIF($F$6:$F$405,$F188)&lt;=COUNTIF('Banco'!$F$6:$F$405,$F188),"Conciliado","Revisar"))))</f>
        <v/>
      </c>
    </row>
    <row r="189">
      <c r="A189" s="35" t="n"/>
      <c r="B189" s="36" t="n"/>
      <c r="C189" s="36" t="n"/>
      <c r="D189" s="37" t="n"/>
      <c r="E189" s="37" t="n"/>
      <c r="F189" s="30">
        <f>IF(AND($D189="",$E189=""),"",$D189-$E189)</f>
        <v/>
      </c>
      <c r="G189" s="31">
        <f>IF($A189="","",IF($A189&lt;MIN('Tipos de cambio'!$A$6:$A$605),"fuera de rango",IFERROR(LOOKUP($A189,'Tipos de cambio'!$A$6:$A$605,'Tipos de cambio'!$B$6:$B$605),"fuera de rango")))</f>
        <v/>
      </c>
      <c r="H189" s="32">
        <f>IF(OR($F189="",NOT(ISNUMBER($G189))),"",$F189*$G189)</f>
        <v/>
      </c>
      <c r="I189" s="33" t="n"/>
      <c r="J189" s="34">
        <f>IF($F189="","",IF($I189&lt;&gt;"",$I189,IF(COUNTIFS('Banco'!$F$6:$F$405,$F189,'Banco'!$A$6:$A$405,"&gt;="&amp;$A189-Instrucciones!$B$25,'Banco'!$A$6:$A$405,"&lt;="&amp;$A189+Instrucciones!$B$25)=0,"No aparece en el banco",IF(COUNTIF($F$6:$F$405,$F189)&lt;=COUNTIF('Banco'!$F$6:$F$405,$F189),"Conciliado","Revisar"))))</f>
        <v/>
      </c>
    </row>
    <row r="190">
      <c r="A190" s="35" t="n"/>
      <c r="B190" s="36" t="n"/>
      <c r="C190" s="36" t="n"/>
      <c r="D190" s="37" t="n"/>
      <c r="E190" s="37" t="n"/>
      <c r="F190" s="30">
        <f>IF(AND($D190="",$E190=""),"",$D190-$E190)</f>
        <v/>
      </c>
      <c r="G190" s="31">
        <f>IF($A190="","",IF($A190&lt;MIN('Tipos de cambio'!$A$6:$A$605),"fuera de rango",IFERROR(LOOKUP($A190,'Tipos de cambio'!$A$6:$A$605,'Tipos de cambio'!$B$6:$B$605),"fuera de rango")))</f>
        <v/>
      </c>
      <c r="H190" s="32">
        <f>IF(OR($F190="",NOT(ISNUMBER($G190))),"",$F190*$G190)</f>
        <v/>
      </c>
      <c r="I190" s="33" t="n"/>
      <c r="J190" s="34">
        <f>IF($F190="","",IF($I190&lt;&gt;"",$I190,IF(COUNTIFS('Banco'!$F$6:$F$405,$F190,'Banco'!$A$6:$A$405,"&gt;="&amp;$A190-Instrucciones!$B$25,'Banco'!$A$6:$A$405,"&lt;="&amp;$A190+Instrucciones!$B$25)=0,"No aparece en el banco",IF(COUNTIF($F$6:$F$405,$F190)&lt;=COUNTIF('Banco'!$F$6:$F$405,$F190),"Conciliado","Revisar"))))</f>
        <v/>
      </c>
    </row>
    <row r="191">
      <c r="A191" s="35" t="n"/>
      <c r="B191" s="36" t="n"/>
      <c r="C191" s="36" t="n"/>
      <c r="D191" s="37" t="n"/>
      <c r="E191" s="37" t="n"/>
      <c r="F191" s="30">
        <f>IF(AND($D191="",$E191=""),"",$D191-$E191)</f>
        <v/>
      </c>
      <c r="G191" s="31">
        <f>IF($A191="","",IF($A191&lt;MIN('Tipos de cambio'!$A$6:$A$605),"fuera de rango",IFERROR(LOOKUP($A191,'Tipos de cambio'!$A$6:$A$605,'Tipos de cambio'!$B$6:$B$605),"fuera de rango")))</f>
        <v/>
      </c>
      <c r="H191" s="32">
        <f>IF(OR($F191="",NOT(ISNUMBER($G191))),"",$F191*$G191)</f>
        <v/>
      </c>
      <c r="I191" s="33" t="n"/>
      <c r="J191" s="34">
        <f>IF($F191="","",IF($I191&lt;&gt;"",$I191,IF(COUNTIFS('Banco'!$F$6:$F$405,$F191,'Banco'!$A$6:$A$405,"&gt;="&amp;$A191-Instrucciones!$B$25,'Banco'!$A$6:$A$405,"&lt;="&amp;$A191+Instrucciones!$B$25)=0,"No aparece en el banco",IF(COUNTIF($F$6:$F$405,$F191)&lt;=COUNTIF('Banco'!$F$6:$F$405,$F191),"Conciliado","Revisar"))))</f>
        <v/>
      </c>
    </row>
    <row r="192">
      <c r="A192" s="35" t="n"/>
      <c r="B192" s="36" t="n"/>
      <c r="C192" s="36" t="n"/>
      <c r="D192" s="37" t="n"/>
      <c r="E192" s="37" t="n"/>
      <c r="F192" s="30">
        <f>IF(AND($D192="",$E192=""),"",$D192-$E192)</f>
        <v/>
      </c>
      <c r="G192" s="31">
        <f>IF($A192="","",IF($A192&lt;MIN('Tipos de cambio'!$A$6:$A$605),"fuera de rango",IFERROR(LOOKUP($A192,'Tipos de cambio'!$A$6:$A$605,'Tipos de cambio'!$B$6:$B$605),"fuera de rango")))</f>
        <v/>
      </c>
      <c r="H192" s="32">
        <f>IF(OR($F192="",NOT(ISNUMBER($G192))),"",$F192*$G192)</f>
        <v/>
      </c>
      <c r="I192" s="33" t="n"/>
      <c r="J192" s="34">
        <f>IF($F192="","",IF($I192&lt;&gt;"",$I192,IF(COUNTIFS('Banco'!$F$6:$F$405,$F192,'Banco'!$A$6:$A$405,"&gt;="&amp;$A192-Instrucciones!$B$25,'Banco'!$A$6:$A$405,"&lt;="&amp;$A192+Instrucciones!$B$25)=0,"No aparece en el banco",IF(COUNTIF($F$6:$F$405,$F192)&lt;=COUNTIF('Banco'!$F$6:$F$405,$F192),"Conciliado","Revisar"))))</f>
        <v/>
      </c>
    </row>
    <row r="193">
      <c r="A193" s="35" t="n"/>
      <c r="B193" s="36" t="n"/>
      <c r="C193" s="36" t="n"/>
      <c r="D193" s="37" t="n"/>
      <c r="E193" s="37" t="n"/>
      <c r="F193" s="30">
        <f>IF(AND($D193="",$E193=""),"",$D193-$E193)</f>
        <v/>
      </c>
      <c r="G193" s="31">
        <f>IF($A193="","",IF($A193&lt;MIN('Tipos de cambio'!$A$6:$A$605),"fuera de rango",IFERROR(LOOKUP($A193,'Tipos de cambio'!$A$6:$A$605,'Tipos de cambio'!$B$6:$B$605),"fuera de rango")))</f>
        <v/>
      </c>
      <c r="H193" s="32">
        <f>IF(OR($F193="",NOT(ISNUMBER($G193))),"",$F193*$G193)</f>
        <v/>
      </c>
      <c r="I193" s="33" t="n"/>
      <c r="J193" s="34">
        <f>IF($F193="","",IF($I193&lt;&gt;"",$I193,IF(COUNTIFS('Banco'!$F$6:$F$405,$F193,'Banco'!$A$6:$A$405,"&gt;="&amp;$A193-Instrucciones!$B$25,'Banco'!$A$6:$A$405,"&lt;="&amp;$A193+Instrucciones!$B$25)=0,"No aparece en el banco",IF(COUNTIF($F$6:$F$405,$F193)&lt;=COUNTIF('Banco'!$F$6:$F$405,$F193),"Conciliado","Revisar"))))</f>
        <v/>
      </c>
    </row>
    <row r="194">
      <c r="A194" s="35" t="n"/>
      <c r="B194" s="36" t="n"/>
      <c r="C194" s="36" t="n"/>
      <c r="D194" s="37" t="n"/>
      <c r="E194" s="37" t="n"/>
      <c r="F194" s="30">
        <f>IF(AND($D194="",$E194=""),"",$D194-$E194)</f>
        <v/>
      </c>
      <c r="G194" s="31">
        <f>IF($A194="","",IF($A194&lt;MIN('Tipos de cambio'!$A$6:$A$605),"fuera de rango",IFERROR(LOOKUP($A194,'Tipos de cambio'!$A$6:$A$605,'Tipos de cambio'!$B$6:$B$605),"fuera de rango")))</f>
        <v/>
      </c>
      <c r="H194" s="32">
        <f>IF(OR($F194="",NOT(ISNUMBER($G194))),"",$F194*$G194)</f>
        <v/>
      </c>
      <c r="I194" s="33" t="n"/>
      <c r="J194" s="34">
        <f>IF($F194="","",IF($I194&lt;&gt;"",$I194,IF(COUNTIFS('Banco'!$F$6:$F$405,$F194,'Banco'!$A$6:$A$405,"&gt;="&amp;$A194-Instrucciones!$B$25,'Banco'!$A$6:$A$405,"&lt;="&amp;$A194+Instrucciones!$B$25)=0,"No aparece en el banco",IF(COUNTIF($F$6:$F$405,$F194)&lt;=COUNTIF('Banco'!$F$6:$F$405,$F194),"Conciliado","Revisar"))))</f>
        <v/>
      </c>
    </row>
    <row r="195">
      <c r="A195" s="35" t="n"/>
      <c r="B195" s="36" t="n"/>
      <c r="C195" s="36" t="n"/>
      <c r="D195" s="37" t="n"/>
      <c r="E195" s="37" t="n"/>
      <c r="F195" s="30">
        <f>IF(AND($D195="",$E195=""),"",$D195-$E195)</f>
        <v/>
      </c>
      <c r="G195" s="31">
        <f>IF($A195="","",IF($A195&lt;MIN('Tipos de cambio'!$A$6:$A$605),"fuera de rango",IFERROR(LOOKUP($A195,'Tipos de cambio'!$A$6:$A$605,'Tipos de cambio'!$B$6:$B$605),"fuera de rango")))</f>
        <v/>
      </c>
      <c r="H195" s="32">
        <f>IF(OR($F195="",NOT(ISNUMBER($G195))),"",$F195*$G195)</f>
        <v/>
      </c>
      <c r="I195" s="33" t="n"/>
      <c r="J195" s="34">
        <f>IF($F195="","",IF($I195&lt;&gt;"",$I195,IF(COUNTIFS('Banco'!$F$6:$F$405,$F195,'Banco'!$A$6:$A$405,"&gt;="&amp;$A195-Instrucciones!$B$25,'Banco'!$A$6:$A$405,"&lt;="&amp;$A195+Instrucciones!$B$25)=0,"No aparece en el banco",IF(COUNTIF($F$6:$F$405,$F195)&lt;=COUNTIF('Banco'!$F$6:$F$405,$F195),"Conciliado","Revisar"))))</f>
        <v/>
      </c>
    </row>
    <row r="196">
      <c r="A196" s="35" t="n"/>
      <c r="B196" s="36" t="n"/>
      <c r="C196" s="36" t="n"/>
      <c r="D196" s="37" t="n"/>
      <c r="E196" s="37" t="n"/>
      <c r="F196" s="30">
        <f>IF(AND($D196="",$E196=""),"",$D196-$E196)</f>
        <v/>
      </c>
      <c r="G196" s="31">
        <f>IF($A196="","",IF($A196&lt;MIN('Tipos de cambio'!$A$6:$A$605),"fuera de rango",IFERROR(LOOKUP($A196,'Tipos de cambio'!$A$6:$A$605,'Tipos de cambio'!$B$6:$B$605),"fuera de rango")))</f>
        <v/>
      </c>
      <c r="H196" s="32">
        <f>IF(OR($F196="",NOT(ISNUMBER($G196))),"",$F196*$G196)</f>
        <v/>
      </c>
      <c r="I196" s="33" t="n"/>
      <c r="J196" s="34">
        <f>IF($F196="","",IF($I196&lt;&gt;"",$I196,IF(COUNTIFS('Banco'!$F$6:$F$405,$F196,'Banco'!$A$6:$A$405,"&gt;="&amp;$A196-Instrucciones!$B$25,'Banco'!$A$6:$A$405,"&lt;="&amp;$A196+Instrucciones!$B$25)=0,"No aparece en el banco",IF(COUNTIF($F$6:$F$405,$F196)&lt;=COUNTIF('Banco'!$F$6:$F$405,$F196),"Conciliado","Revisar"))))</f>
        <v/>
      </c>
    </row>
    <row r="197">
      <c r="A197" s="35" t="n"/>
      <c r="B197" s="36" t="n"/>
      <c r="C197" s="36" t="n"/>
      <c r="D197" s="37" t="n"/>
      <c r="E197" s="37" t="n"/>
      <c r="F197" s="30">
        <f>IF(AND($D197="",$E197=""),"",$D197-$E197)</f>
        <v/>
      </c>
      <c r="G197" s="31">
        <f>IF($A197="","",IF($A197&lt;MIN('Tipos de cambio'!$A$6:$A$605),"fuera de rango",IFERROR(LOOKUP($A197,'Tipos de cambio'!$A$6:$A$605,'Tipos de cambio'!$B$6:$B$605),"fuera de rango")))</f>
        <v/>
      </c>
      <c r="H197" s="32">
        <f>IF(OR($F197="",NOT(ISNUMBER($G197))),"",$F197*$G197)</f>
        <v/>
      </c>
      <c r="I197" s="33" t="n"/>
      <c r="J197" s="34">
        <f>IF($F197="","",IF($I197&lt;&gt;"",$I197,IF(COUNTIFS('Banco'!$F$6:$F$405,$F197,'Banco'!$A$6:$A$405,"&gt;="&amp;$A197-Instrucciones!$B$25,'Banco'!$A$6:$A$405,"&lt;="&amp;$A197+Instrucciones!$B$25)=0,"No aparece en el banco",IF(COUNTIF($F$6:$F$405,$F197)&lt;=COUNTIF('Banco'!$F$6:$F$405,$F197),"Conciliado","Revisar"))))</f>
        <v/>
      </c>
    </row>
    <row r="198">
      <c r="A198" s="35" t="n"/>
      <c r="B198" s="36" t="n"/>
      <c r="C198" s="36" t="n"/>
      <c r="D198" s="37" t="n"/>
      <c r="E198" s="37" t="n"/>
      <c r="F198" s="30">
        <f>IF(AND($D198="",$E198=""),"",$D198-$E198)</f>
        <v/>
      </c>
      <c r="G198" s="31">
        <f>IF($A198="","",IF($A198&lt;MIN('Tipos de cambio'!$A$6:$A$605),"fuera de rango",IFERROR(LOOKUP($A198,'Tipos de cambio'!$A$6:$A$605,'Tipos de cambio'!$B$6:$B$605),"fuera de rango")))</f>
        <v/>
      </c>
      <c r="H198" s="32">
        <f>IF(OR($F198="",NOT(ISNUMBER($G198))),"",$F198*$G198)</f>
        <v/>
      </c>
      <c r="I198" s="33" t="n"/>
      <c r="J198" s="34">
        <f>IF($F198="","",IF($I198&lt;&gt;"",$I198,IF(COUNTIFS('Banco'!$F$6:$F$405,$F198,'Banco'!$A$6:$A$405,"&gt;="&amp;$A198-Instrucciones!$B$25,'Banco'!$A$6:$A$405,"&lt;="&amp;$A198+Instrucciones!$B$25)=0,"No aparece en el banco",IF(COUNTIF($F$6:$F$405,$F198)&lt;=COUNTIF('Banco'!$F$6:$F$405,$F198),"Conciliado","Revisar"))))</f>
        <v/>
      </c>
    </row>
    <row r="199">
      <c r="A199" s="35" t="n"/>
      <c r="B199" s="36" t="n"/>
      <c r="C199" s="36" t="n"/>
      <c r="D199" s="37" t="n"/>
      <c r="E199" s="37" t="n"/>
      <c r="F199" s="30">
        <f>IF(AND($D199="",$E199=""),"",$D199-$E199)</f>
        <v/>
      </c>
      <c r="G199" s="31">
        <f>IF($A199="","",IF($A199&lt;MIN('Tipos de cambio'!$A$6:$A$605),"fuera de rango",IFERROR(LOOKUP($A199,'Tipos de cambio'!$A$6:$A$605,'Tipos de cambio'!$B$6:$B$605),"fuera de rango")))</f>
        <v/>
      </c>
      <c r="H199" s="32">
        <f>IF(OR($F199="",NOT(ISNUMBER($G199))),"",$F199*$G199)</f>
        <v/>
      </c>
      <c r="I199" s="33" t="n"/>
      <c r="J199" s="34">
        <f>IF($F199="","",IF($I199&lt;&gt;"",$I199,IF(COUNTIFS('Banco'!$F$6:$F$405,$F199,'Banco'!$A$6:$A$405,"&gt;="&amp;$A199-Instrucciones!$B$25,'Banco'!$A$6:$A$405,"&lt;="&amp;$A199+Instrucciones!$B$25)=0,"No aparece en el banco",IF(COUNTIF($F$6:$F$405,$F199)&lt;=COUNTIF('Banco'!$F$6:$F$405,$F199),"Conciliado","Revisar"))))</f>
        <v/>
      </c>
    </row>
    <row r="200">
      <c r="A200" s="35" t="n"/>
      <c r="B200" s="36" t="n"/>
      <c r="C200" s="36" t="n"/>
      <c r="D200" s="37" t="n"/>
      <c r="E200" s="37" t="n"/>
      <c r="F200" s="30">
        <f>IF(AND($D200="",$E200=""),"",$D200-$E200)</f>
        <v/>
      </c>
      <c r="G200" s="31">
        <f>IF($A200="","",IF($A200&lt;MIN('Tipos de cambio'!$A$6:$A$605),"fuera de rango",IFERROR(LOOKUP($A200,'Tipos de cambio'!$A$6:$A$605,'Tipos de cambio'!$B$6:$B$605),"fuera de rango")))</f>
        <v/>
      </c>
      <c r="H200" s="32">
        <f>IF(OR($F200="",NOT(ISNUMBER($G200))),"",$F200*$G200)</f>
        <v/>
      </c>
      <c r="I200" s="33" t="n"/>
      <c r="J200" s="34">
        <f>IF($F200="","",IF($I200&lt;&gt;"",$I200,IF(COUNTIFS('Banco'!$F$6:$F$405,$F200,'Banco'!$A$6:$A$405,"&gt;="&amp;$A200-Instrucciones!$B$25,'Banco'!$A$6:$A$405,"&lt;="&amp;$A200+Instrucciones!$B$25)=0,"No aparece en el banco",IF(COUNTIF($F$6:$F$405,$F200)&lt;=COUNTIF('Banco'!$F$6:$F$405,$F200),"Conciliado","Revisar"))))</f>
        <v/>
      </c>
    </row>
    <row r="201">
      <c r="A201" s="35" t="n"/>
      <c r="B201" s="36" t="n"/>
      <c r="C201" s="36" t="n"/>
      <c r="D201" s="37" t="n"/>
      <c r="E201" s="37" t="n"/>
      <c r="F201" s="30">
        <f>IF(AND($D201="",$E201=""),"",$D201-$E201)</f>
        <v/>
      </c>
      <c r="G201" s="31">
        <f>IF($A201="","",IF($A201&lt;MIN('Tipos de cambio'!$A$6:$A$605),"fuera de rango",IFERROR(LOOKUP($A201,'Tipos de cambio'!$A$6:$A$605,'Tipos de cambio'!$B$6:$B$605),"fuera de rango")))</f>
        <v/>
      </c>
      <c r="H201" s="32">
        <f>IF(OR($F201="",NOT(ISNUMBER($G201))),"",$F201*$G201)</f>
        <v/>
      </c>
      <c r="I201" s="33" t="n"/>
      <c r="J201" s="34">
        <f>IF($F201="","",IF($I201&lt;&gt;"",$I201,IF(COUNTIFS('Banco'!$F$6:$F$405,$F201,'Banco'!$A$6:$A$405,"&gt;="&amp;$A201-Instrucciones!$B$25,'Banco'!$A$6:$A$405,"&lt;="&amp;$A201+Instrucciones!$B$25)=0,"No aparece en el banco",IF(COUNTIF($F$6:$F$405,$F201)&lt;=COUNTIF('Banco'!$F$6:$F$405,$F201),"Conciliado","Revisar"))))</f>
        <v/>
      </c>
    </row>
    <row r="202">
      <c r="A202" s="35" t="n"/>
      <c r="B202" s="36" t="n"/>
      <c r="C202" s="36" t="n"/>
      <c r="D202" s="37" t="n"/>
      <c r="E202" s="37" t="n"/>
      <c r="F202" s="30">
        <f>IF(AND($D202="",$E202=""),"",$D202-$E202)</f>
        <v/>
      </c>
      <c r="G202" s="31">
        <f>IF($A202="","",IF($A202&lt;MIN('Tipos de cambio'!$A$6:$A$605),"fuera de rango",IFERROR(LOOKUP($A202,'Tipos de cambio'!$A$6:$A$605,'Tipos de cambio'!$B$6:$B$605),"fuera de rango")))</f>
        <v/>
      </c>
      <c r="H202" s="32">
        <f>IF(OR($F202="",NOT(ISNUMBER($G202))),"",$F202*$G202)</f>
        <v/>
      </c>
      <c r="I202" s="33" t="n"/>
      <c r="J202" s="34">
        <f>IF($F202="","",IF($I202&lt;&gt;"",$I202,IF(COUNTIFS('Banco'!$F$6:$F$405,$F202,'Banco'!$A$6:$A$405,"&gt;="&amp;$A202-Instrucciones!$B$25,'Banco'!$A$6:$A$405,"&lt;="&amp;$A202+Instrucciones!$B$25)=0,"No aparece en el banco",IF(COUNTIF($F$6:$F$405,$F202)&lt;=COUNTIF('Banco'!$F$6:$F$405,$F202),"Conciliado","Revisar"))))</f>
        <v/>
      </c>
    </row>
    <row r="203">
      <c r="A203" s="35" t="n"/>
      <c r="B203" s="36" t="n"/>
      <c r="C203" s="36" t="n"/>
      <c r="D203" s="37" t="n"/>
      <c r="E203" s="37" t="n"/>
      <c r="F203" s="30">
        <f>IF(AND($D203="",$E203=""),"",$D203-$E203)</f>
        <v/>
      </c>
      <c r="G203" s="31">
        <f>IF($A203="","",IF($A203&lt;MIN('Tipos de cambio'!$A$6:$A$605),"fuera de rango",IFERROR(LOOKUP($A203,'Tipos de cambio'!$A$6:$A$605,'Tipos de cambio'!$B$6:$B$605),"fuera de rango")))</f>
        <v/>
      </c>
      <c r="H203" s="32">
        <f>IF(OR($F203="",NOT(ISNUMBER($G203))),"",$F203*$G203)</f>
        <v/>
      </c>
      <c r="I203" s="33" t="n"/>
      <c r="J203" s="34">
        <f>IF($F203="","",IF($I203&lt;&gt;"",$I203,IF(COUNTIFS('Banco'!$F$6:$F$405,$F203,'Banco'!$A$6:$A$405,"&gt;="&amp;$A203-Instrucciones!$B$25,'Banco'!$A$6:$A$405,"&lt;="&amp;$A203+Instrucciones!$B$25)=0,"No aparece en el banco",IF(COUNTIF($F$6:$F$405,$F203)&lt;=COUNTIF('Banco'!$F$6:$F$405,$F203),"Conciliado","Revisar"))))</f>
        <v/>
      </c>
    </row>
    <row r="204">
      <c r="A204" s="35" t="n"/>
      <c r="B204" s="36" t="n"/>
      <c r="C204" s="36" t="n"/>
      <c r="D204" s="37" t="n"/>
      <c r="E204" s="37" t="n"/>
      <c r="F204" s="30">
        <f>IF(AND($D204="",$E204=""),"",$D204-$E204)</f>
        <v/>
      </c>
      <c r="G204" s="31">
        <f>IF($A204="","",IF($A204&lt;MIN('Tipos de cambio'!$A$6:$A$605),"fuera de rango",IFERROR(LOOKUP($A204,'Tipos de cambio'!$A$6:$A$605,'Tipos de cambio'!$B$6:$B$605),"fuera de rango")))</f>
        <v/>
      </c>
      <c r="H204" s="32">
        <f>IF(OR($F204="",NOT(ISNUMBER($G204))),"",$F204*$G204)</f>
        <v/>
      </c>
      <c r="I204" s="33" t="n"/>
      <c r="J204" s="34">
        <f>IF($F204="","",IF($I204&lt;&gt;"",$I204,IF(COUNTIFS('Banco'!$F$6:$F$405,$F204,'Banco'!$A$6:$A$405,"&gt;="&amp;$A204-Instrucciones!$B$25,'Banco'!$A$6:$A$405,"&lt;="&amp;$A204+Instrucciones!$B$25)=0,"No aparece en el banco",IF(COUNTIF($F$6:$F$405,$F204)&lt;=COUNTIF('Banco'!$F$6:$F$405,$F204),"Conciliado","Revisar"))))</f>
        <v/>
      </c>
    </row>
    <row r="205">
      <c r="A205" s="35" t="n"/>
      <c r="B205" s="36" t="n"/>
      <c r="C205" s="36" t="n"/>
      <c r="D205" s="37" t="n"/>
      <c r="E205" s="37" t="n"/>
      <c r="F205" s="30">
        <f>IF(AND($D205="",$E205=""),"",$D205-$E205)</f>
        <v/>
      </c>
      <c r="G205" s="31">
        <f>IF($A205="","",IF($A205&lt;MIN('Tipos de cambio'!$A$6:$A$605),"fuera de rango",IFERROR(LOOKUP($A205,'Tipos de cambio'!$A$6:$A$605,'Tipos de cambio'!$B$6:$B$605),"fuera de rango")))</f>
        <v/>
      </c>
      <c r="H205" s="32">
        <f>IF(OR($F205="",NOT(ISNUMBER($G205))),"",$F205*$G205)</f>
        <v/>
      </c>
      <c r="I205" s="33" t="n"/>
      <c r="J205" s="34">
        <f>IF($F205="","",IF($I205&lt;&gt;"",$I205,IF(COUNTIFS('Banco'!$F$6:$F$405,$F205,'Banco'!$A$6:$A$405,"&gt;="&amp;$A205-Instrucciones!$B$25,'Banco'!$A$6:$A$405,"&lt;="&amp;$A205+Instrucciones!$B$25)=0,"No aparece en el banco",IF(COUNTIF($F$6:$F$405,$F205)&lt;=COUNTIF('Banco'!$F$6:$F$405,$F205),"Conciliado","Revisar"))))</f>
        <v/>
      </c>
    </row>
    <row r="206">
      <c r="A206" s="35" t="n"/>
      <c r="B206" s="36" t="n"/>
      <c r="C206" s="36" t="n"/>
      <c r="D206" s="37" t="n"/>
      <c r="E206" s="37" t="n"/>
      <c r="F206" s="30">
        <f>IF(AND($D206="",$E206=""),"",$D206-$E206)</f>
        <v/>
      </c>
      <c r="G206" s="31">
        <f>IF($A206="","",IF($A206&lt;MIN('Tipos de cambio'!$A$6:$A$605),"fuera de rango",IFERROR(LOOKUP($A206,'Tipos de cambio'!$A$6:$A$605,'Tipos de cambio'!$B$6:$B$605),"fuera de rango")))</f>
        <v/>
      </c>
      <c r="H206" s="32">
        <f>IF(OR($F206="",NOT(ISNUMBER($G206))),"",$F206*$G206)</f>
        <v/>
      </c>
      <c r="I206" s="33" t="n"/>
      <c r="J206" s="34">
        <f>IF($F206="","",IF($I206&lt;&gt;"",$I206,IF(COUNTIFS('Banco'!$F$6:$F$405,$F206,'Banco'!$A$6:$A$405,"&gt;="&amp;$A206-Instrucciones!$B$25,'Banco'!$A$6:$A$405,"&lt;="&amp;$A206+Instrucciones!$B$25)=0,"No aparece en el banco",IF(COUNTIF($F$6:$F$405,$F206)&lt;=COUNTIF('Banco'!$F$6:$F$405,$F206),"Conciliado","Revisar"))))</f>
        <v/>
      </c>
    </row>
    <row r="207">
      <c r="A207" s="35" t="n"/>
      <c r="B207" s="36" t="n"/>
      <c r="C207" s="36" t="n"/>
      <c r="D207" s="37" t="n"/>
      <c r="E207" s="37" t="n"/>
      <c r="F207" s="30">
        <f>IF(AND($D207="",$E207=""),"",$D207-$E207)</f>
        <v/>
      </c>
      <c r="G207" s="31">
        <f>IF($A207="","",IF($A207&lt;MIN('Tipos de cambio'!$A$6:$A$605),"fuera de rango",IFERROR(LOOKUP($A207,'Tipos de cambio'!$A$6:$A$605,'Tipos de cambio'!$B$6:$B$605),"fuera de rango")))</f>
        <v/>
      </c>
      <c r="H207" s="32">
        <f>IF(OR($F207="",NOT(ISNUMBER($G207))),"",$F207*$G207)</f>
        <v/>
      </c>
      <c r="I207" s="33" t="n"/>
      <c r="J207" s="34">
        <f>IF($F207="","",IF($I207&lt;&gt;"",$I207,IF(COUNTIFS('Banco'!$F$6:$F$405,$F207,'Banco'!$A$6:$A$405,"&gt;="&amp;$A207-Instrucciones!$B$25,'Banco'!$A$6:$A$405,"&lt;="&amp;$A207+Instrucciones!$B$25)=0,"No aparece en el banco",IF(COUNTIF($F$6:$F$405,$F207)&lt;=COUNTIF('Banco'!$F$6:$F$405,$F207),"Conciliado","Revisar"))))</f>
        <v/>
      </c>
    </row>
    <row r="208">
      <c r="A208" s="35" t="n"/>
      <c r="B208" s="36" t="n"/>
      <c r="C208" s="36" t="n"/>
      <c r="D208" s="37" t="n"/>
      <c r="E208" s="37" t="n"/>
      <c r="F208" s="30">
        <f>IF(AND($D208="",$E208=""),"",$D208-$E208)</f>
        <v/>
      </c>
      <c r="G208" s="31">
        <f>IF($A208="","",IF($A208&lt;MIN('Tipos de cambio'!$A$6:$A$605),"fuera de rango",IFERROR(LOOKUP($A208,'Tipos de cambio'!$A$6:$A$605,'Tipos de cambio'!$B$6:$B$605),"fuera de rango")))</f>
        <v/>
      </c>
      <c r="H208" s="32">
        <f>IF(OR($F208="",NOT(ISNUMBER($G208))),"",$F208*$G208)</f>
        <v/>
      </c>
      <c r="I208" s="33" t="n"/>
      <c r="J208" s="34">
        <f>IF($F208="","",IF($I208&lt;&gt;"",$I208,IF(COUNTIFS('Banco'!$F$6:$F$405,$F208,'Banco'!$A$6:$A$405,"&gt;="&amp;$A208-Instrucciones!$B$25,'Banco'!$A$6:$A$405,"&lt;="&amp;$A208+Instrucciones!$B$25)=0,"No aparece en el banco",IF(COUNTIF($F$6:$F$405,$F208)&lt;=COUNTIF('Banco'!$F$6:$F$405,$F208),"Conciliado","Revisar"))))</f>
        <v/>
      </c>
    </row>
    <row r="209">
      <c r="A209" s="35" t="n"/>
      <c r="B209" s="36" t="n"/>
      <c r="C209" s="36" t="n"/>
      <c r="D209" s="37" t="n"/>
      <c r="E209" s="37" t="n"/>
      <c r="F209" s="30">
        <f>IF(AND($D209="",$E209=""),"",$D209-$E209)</f>
        <v/>
      </c>
      <c r="G209" s="31">
        <f>IF($A209="","",IF($A209&lt;MIN('Tipos de cambio'!$A$6:$A$605),"fuera de rango",IFERROR(LOOKUP($A209,'Tipos de cambio'!$A$6:$A$605,'Tipos de cambio'!$B$6:$B$605),"fuera de rango")))</f>
        <v/>
      </c>
      <c r="H209" s="32">
        <f>IF(OR($F209="",NOT(ISNUMBER($G209))),"",$F209*$G209)</f>
        <v/>
      </c>
      <c r="I209" s="33" t="n"/>
      <c r="J209" s="34">
        <f>IF($F209="","",IF($I209&lt;&gt;"",$I209,IF(COUNTIFS('Banco'!$F$6:$F$405,$F209,'Banco'!$A$6:$A$405,"&gt;="&amp;$A209-Instrucciones!$B$25,'Banco'!$A$6:$A$405,"&lt;="&amp;$A209+Instrucciones!$B$25)=0,"No aparece en el banco",IF(COUNTIF($F$6:$F$405,$F209)&lt;=COUNTIF('Banco'!$F$6:$F$405,$F209),"Conciliado","Revisar"))))</f>
        <v/>
      </c>
    </row>
    <row r="210">
      <c r="A210" s="35" t="n"/>
      <c r="B210" s="36" t="n"/>
      <c r="C210" s="36" t="n"/>
      <c r="D210" s="37" t="n"/>
      <c r="E210" s="37" t="n"/>
      <c r="F210" s="30">
        <f>IF(AND($D210="",$E210=""),"",$D210-$E210)</f>
        <v/>
      </c>
      <c r="G210" s="31">
        <f>IF($A210="","",IF($A210&lt;MIN('Tipos de cambio'!$A$6:$A$605),"fuera de rango",IFERROR(LOOKUP($A210,'Tipos de cambio'!$A$6:$A$605,'Tipos de cambio'!$B$6:$B$605),"fuera de rango")))</f>
        <v/>
      </c>
      <c r="H210" s="32">
        <f>IF(OR($F210="",NOT(ISNUMBER($G210))),"",$F210*$G210)</f>
        <v/>
      </c>
      <c r="I210" s="33" t="n"/>
      <c r="J210" s="34">
        <f>IF($F210="","",IF($I210&lt;&gt;"",$I210,IF(COUNTIFS('Banco'!$F$6:$F$405,$F210,'Banco'!$A$6:$A$405,"&gt;="&amp;$A210-Instrucciones!$B$25,'Banco'!$A$6:$A$405,"&lt;="&amp;$A210+Instrucciones!$B$25)=0,"No aparece en el banco",IF(COUNTIF($F$6:$F$405,$F210)&lt;=COUNTIF('Banco'!$F$6:$F$405,$F210),"Conciliado","Revisar"))))</f>
        <v/>
      </c>
    </row>
    <row r="211">
      <c r="A211" s="35" t="n"/>
      <c r="B211" s="36" t="n"/>
      <c r="C211" s="36" t="n"/>
      <c r="D211" s="37" t="n"/>
      <c r="E211" s="37" t="n"/>
      <c r="F211" s="30">
        <f>IF(AND($D211="",$E211=""),"",$D211-$E211)</f>
        <v/>
      </c>
      <c r="G211" s="31">
        <f>IF($A211="","",IF($A211&lt;MIN('Tipos de cambio'!$A$6:$A$605),"fuera de rango",IFERROR(LOOKUP($A211,'Tipos de cambio'!$A$6:$A$605,'Tipos de cambio'!$B$6:$B$605),"fuera de rango")))</f>
        <v/>
      </c>
      <c r="H211" s="32">
        <f>IF(OR($F211="",NOT(ISNUMBER($G211))),"",$F211*$G211)</f>
        <v/>
      </c>
      <c r="I211" s="33" t="n"/>
      <c r="J211" s="34">
        <f>IF($F211="","",IF($I211&lt;&gt;"",$I211,IF(COUNTIFS('Banco'!$F$6:$F$405,$F211,'Banco'!$A$6:$A$405,"&gt;="&amp;$A211-Instrucciones!$B$25,'Banco'!$A$6:$A$405,"&lt;="&amp;$A211+Instrucciones!$B$25)=0,"No aparece en el banco",IF(COUNTIF($F$6:$F$405,$F211)&lt;=COUNTIF('Banco'!$F$6:$F$405,$F211),"Conciliado","Revisar"))))</f>
        <v/>
      </c>
    </row>
    <row r="212">
      <c r="A212" s="35" t="n"/>
      <c r="B212" s="36" t="n"/>
      <c r="C212" s="36" t="n"/>
      <c r="D212" s="37" t="n"/>
      <c r="E212" s="37" t="n"/>
      <c r="F212" s="30">
        <f>IF(AND($D212="",$E212=""),"",$D212-$E212)</f>
        <v/>
      </c>
      <c r="G212" s="31">
        <f>IF($A212="","",IF($A212&lt;MIN('Tipos de cambio'!$A$6:$A$605),"fuera de rango",IFERROR(LOOKUP($A212,'Tipos de cambio'!$A$6:$A$605,'Tipos de cambio'!$B$6:$B$605),"fuera de rango")))</f>
        <v/>
      </c>
      <c r="H212" s="32">
        <f>IF(OR($F212="",NOT(ISNUMBER($G212))),"",$F212*$G212)</f>
        <v/>
      </c>
      <c r="I212" s="33" t="n"/>
      <c r="J212" s="34">
        <f>IF($F212="","",IF($I212&lt;&gt;"",$I212,IF(COUNTIFS('Banco'!$F$6:$F$405,$F212,'Banco'!$A$6:$A$405,"&gt;="&amp;$A212-Instrucciones!$B$25,'Banco'!$A$6:$A$405,"&lt;="&amp;$A212+Instrucciones!$B$25)=0,"No aparece en el banco",IF(COUNTIF($F$6:$F$405,$F212)&lt;=COUNTIF('Banco'!$F$6:$F$405,$F212),"Conciliado","Revisar"))))</f>
        <v/>
      </c>
    </row>
    <row r="213">
      <c r="A213" s="35" t="n"/>
      <c r="B213" s="36" t="n"/>
      <c r="C213" s="36" t="n"/>
      <c r="D213" s="37" t="n"/>
      <c r="E213" s="37" t="n"/>
      <c r="F213" s="30">
        <f>IF(AND($D213="",$E213=""),"",$D213-$E213)</f>
        <v/>
      </c>
      <c r="G213" s="31">
        <f>IF($A213="","",IF($A213&lt;MIN('Tipos de cambio'!$A$6:$A$605),"fuera de rango",IFERROR(LOOKUP($A213,'Tipos de cambio'!$A$6:$A$605,'Tipos de cambio'!$B$6:$B$605),"fuera de rango")))</f>
        <v/>
      </c>
      <c r="H213" s="32">
        <f>IF(OR($F213="",NOT(ISNUMBER($G213))),"",$F213*$G213)</f>
        <v/>
      </c>
      <c r="I213" s="33" t="n"/>
      <c r="J213" s="34">
        <f>IF($F213="","",IF($I213&lt;&gt;"",$I213,IF(COUNTIFS('Banco'!$F$6:$F$405,$F213,'Banco'!$A$6:$A$405,"&gt;="&amp;$A213-Instrucciones!$B$25,'Banco'!$A$6:$A$405,"&lt;="&amp;$A213+Instrucciones!$B$25)=0,"No aparece en el banco",IF(COUNTIF($F$6:$F$405,$F213)&lt;=COUNTIF('Banco'!$F$6:$F$405,$F213),"Conciliado","Revisar"))))</f>
        <v/>
      </c>
    </row>
    <row r="214">
      <c r="A214" s="35" t="n"/>
      <c r="B214" s="36" t="n"/>
      <c r="C214" s="36" t="n"/>
      <c r="D214" s="37" t="n"/>
      <c r="E214" s="37" t="n"/>
      <c r="F214" s="30">
        <f>IF(AND($D214="",$E214=""),"",$D214-$E214)</f>
        <v/>
      </c>
      <c r="G214" s="31">
        <f>IF($A214="","",IF($A214&lt;MIN('Tipos de cambio'!$A$6:$A$605),"fuera de rango",IFERROR(LOOKUP($A214,'Tipos de cambio'!$A$6:$A$605,'Tipos de cambio'!$B$6:$B$605),"fuera de rango")))</f>
        <v/>
      </c>
      <c r="H214" s="32">
        <f>IF(OR($F214="",NOT(ISNUMBER($G214))),"",$F214*$G214)</f>
        <v/>
      </c>
      <c r="I214" s="33" t="n"/>
      <c r="J214" s="34">
        <f>IF($F214="","",IF($I214&lt;&gt;"",$I214,IF(COUNTIFS('Banco'!$F$6:$F$405,$F214,'Banco'!$A$6:$A$405,"&gt;="&amp;$A214-Instrucciones!$B$25,'Banco'!$A$6:$A$405,"&lt;="&amp;$A214+Instrucciones!$B$25)=0,"No aparece en el banco",IF(COUNTIF($F$6:$F$405,$F214)&lt;=COUNTIF('Banco'!$F$6:$F$405,$F214),"Conciliado","Revisar"))))</f>
        <v/>
      </c>
    </row>
    <row r="215">
      <c r="A215" s="35" t="n"/>
      <c r="B215" s="36" t="n"/>
      <c r="C215" s="36" t="n"/>
      <c r="D215" s="37" t="n"/>
      <c r="E215" s="37" t="n"/>
      <c r="F215" s="30">
        <f>IF(AND($D215="",$E215=""),"",$D215-$E215)</f>
        <v/>
      </c>
      <c r="G215" s="31">
        <f>IF($A215="","",IF($A215&lt;MIN('Tipos de cambio'!$A$6:$A$605),"fuera de rango",IFERROR(LOOKUP($A215,'Tipos de cambio'!$A$6:$A$605,'Tipos de cambio'!$B$6:$B$605),"fuera de rango")))</f>
        <v/>
      </c>
      <c r="H215" s="32">
        <f>IF(OR($F215="",NOT(ISNUMBER($G215))),"",$F215*$G215)</f>
        <v/>
      </c>
      <c r="I215" s="33" t="n"/>
      <c r="J215" s="34">
        <f>IF($F215="","",IF($I215&lt;&gt;"",$I215,IF(COUNTIFS('Banco'!$F$6:$F$405,$F215,'Banco'!$A$6:$A$405,"&gt;="&amp;$A215-Instrucciones!$B$25,'Banco'!$A$6:$A$405,"&lt;="&amp;$A215+Instrucciones!$B$25)=0,"No aparece en el banco",IF(COUNTIF($F$6:$F$405,$F215)&lt;=COUNTIF('Banco'!$F$6:$F$405,$F215),"Conciliado","Revisar"))))</f>
        <v/>
      </c>
    </row>
    <row r="216">
      <c r="A216" s="35" t="n"/>
      <c r="B216" s="36" t="n"/>
      <c r="C216" s="36" t="n"/>
      <c r="D216" s="37" t="n"/>
      <c r="E216" s="37" t="n"/>
      <c r="F216" s="30">
        <f>IF(AND($D216="",$E216=""),"",$D216-$E216)</f>
        <v/>
      </c>
      <c r="G216" s="31">
        <f>IF($A216="","",IF($A216&lt;MIN('Tipos de cambio'!$A$6:$A$605),"fuera de rango",IFERROR(LOOKUP($A216,'Tipos de cambio'!$A$6:$A$605,'Tipos de cambio'!$B$6:$B$605),"fuera de rango")))</f>
        <v/>
      </c>
      <c r="H216" s="32">
        <f>IF(OR($F216="",NOT(ISNUMBER($G216))),"",$F216*$G216)</f>
        <v/>
      </c>
      <c r="I216" s="33" t="n"/>
      <c r="J216" s="34">
        <f>IF($F216="","",IF($I216&lt;&gt;"",$I216,IF(COUNTIFS('Banco'!$F$6:$F$405,$F216,'Banco'!$A$6:$A$405,"&gt;="&amp;$A216-Instrucciones!$B$25,'Banco'!$A$6:$A$405,"&lt;="&amp;$A216+Instrucciones!$B$25)=0,"No aparece en el banco",IF(COUNTIF($F$6:$F$405,$F216)&lt;=COUNTIF('Banco'!$F$6:$F$405,$F216),"Conciliado","Revisar"))))</f>
        <v/>
      </c>
    </row>
    <row r="217">
      <c r="A217" s="35" t="n"/>
      <c r="B217" s="36" t="n"/>
      <c r="C217" s="36" t="n"/>
      <c r="D217" s="37" t="n"/>
      <c r="E217" s="37" t="n"/>
      <c r="F217" s="30">
        <f>IF(AND($D217="",$E217=""),"",$D217-$E217)</f>
        <v/>
      </c>
      <c r="G217" s="31">
        <f>IF($A217="","",IF($A217&lt;MIN('Tipos de cambio'!$A$6:$A$605),"fuera de rango",IFERROR(LOOKUP($A217,'Tipos de cambio'!$A$6:$A$605,'Tipos de cambio'!$B$6:$B$605),"fuera de rango")))</f>
        <v/>
      </c>
      <c r="H217" s="32">
        <f>IF(OR($F217="",NOT(ISNUMBER($G217))),"",$F217*$G217)</f>
        <v/>
      </c>
      <c r="I217" s="33" t="n"/>
      <c r="J217" s="34">
        <f>IF($F217="","",IF($I217&lt;&gt;"",$I217,IF(COUNTIFS('Banco'!$F$6:$F$405,$F217,'Banco'!$A$6:$A$405,"&gt;="&amp;$A217-Instrucciones!$B$25,'Banco'!$A$6:$A$405,"&lt;="&amp;$A217+Instrucciones!$B$25)=0,"No aparece en el banco",IF(COUNTIF($F$6:$F$405,$F217)&lt;=COUNTIF('Banco'!$F$6:$F$405,$F217),"Conciliado","Revisar"))))</f>
        <v/>
      </c>
    </row>
    <row r="218">
      <c r="A218" s="35" t="n"/>
      <c r="B218" s="36" t="n"/>
      <c r="C218" s="36" t="n"/>
      <c r="D218" s="37" t="n"/>
      <c r="E218" s="37" t="n"/>
      <c r="F218" s="30">
        <f>IF(AND($D218="",$E218=""),"",$D218-$E218)</f>
        <v/>
      </c>
      <c r="G218" s="31">
        <f>IF($A218="","",IF($A218&lt;MIN('Tipos de cambio'!$A$6:$A$605),"fuera de rango",IFERROR(LOOKUP($A218,'Tipos de cambio'!$A$6:$A$605,'Tipos de cambio'!$B$6:$B$605),"fuera de rango")))</f>
        <v/>
      </c>
      <c r="H218" s="32">
        <f>IF(OR($F218="",NOT(ISNUMBER($G218))),"",$F218*$G218)</f>
        <v/>
      </c>
      <c r="I218" s="33" t="n"/>
      <c r="J218" s="34">
        <f>IF($F218="","",IF($I218&lt;&gt;"",$I218,IF(COUNTIFS('Banco'!$F$6:$F$405,$F218,'Banco'!$A$6:$A$405,"&gt;="&amp;$A218-Instrucciones!$B$25,'Banco'!$A$6:$A$405,"&lt;="&amp;$A218+Instrucciones!$B$25)=0,"No aparece en el banco",IF(COUNTIF($F$6:$F$405,$F218)&lt;=COUNTIF('Banco'!$F$6:$F$405,$F218),"Conciliado","Revisar"))))</f>
        <v/>
      </c>
    </row>
    <row r="219">
      <c r="A219" s="35" t="n"/>
      <c r="B219" s="36" t="n"/>
      <c r="C219" s="36" t="n"/>
      <c r="D219" s="37" t="n"/>
      <c r="E219" s="37" t="n"/>
      <c r="F219" s="30">
        <f>IF(AND($D219="",$E219=""),"",$D219-$E219)</f>
        <v/>
      </c>
      <c r="G219" s="31">
        <f>IF($A219="","",IF($A219&lt;MIN('Tipos de cambio'!$A$6:$A$605),"fuera de rango",IFERROR(LOOKUP($A219,'Tipos de cambio'!$A$6:$A$605,'Tipos de cambio'!$B$6:$B$605),"fuera de rango")))</f>
        <v/>
      </c>
      <c r="H219" s="32">
        <f>IF(OR($F219="",NOT(ISNUMBER($G219))),"",$F219*$G219)</f>
        <v/>
      </c>
      <c r="I219" s="33" t="n"/>
      <c r="J219" s="34">
        <f>IF($F219="","",IF($I219&lt;&gt;"",$I219,IF(COUNTIFS('Banco'!$F$6:$F$405,$F219,'Banco'!$A$6:$A$405,"&gt;="&amp;$A219-Instrucciones!$B$25,'Banco'!$A$6:$A$405,"&lt;="&amp;$A219+Instrucciones!$B$25)=0,"No aparece en el banco",IF(COUNTIF($F$6:$F$405,$F219)&lt;=COUNTIF('Banco'!$F$6:$F$405,$F219),"Conciliado","Revisar"))))</f>
        <v/>
      </c>
    </row>
    <row r="220">
      <c r="A220" s="35" t="n"/>
      <c r="B220" s="36" t="n"/>
      <c r="C220" s="36" t="n"/>
      <c r="D220" s="37" t="n"/>
      <c r="E220" s="37" t="n"/>
      <c r="F220" s="30">
        <f>IF(AND($D220="",$E220=""),"",$D220-$E220)</f>
        <v/>
      </c>
      <c r="G220" s="31">
        <f>IF($A220="","",IF($A220&lt;MIN('Tipos de cambio'!$A$6:$A$605),"fuera de rango",IFERROR(LOOKUP($A220,'Tipos de cambio'!$A$6:$A$605,'Tipos de cambio'!$B$6:$B$605),"fuera de rango")))</f>
        <v/>
      </c>
      <c r="H220" s="32">
        <f>IF(OR($F220="",NOT(ISNUMBER($G220))),"",$F220*$G220)</f>
        <v/>
      </c>
      <c r="I220" s="33" t="n"/>
      <c r="J220" s="34">
        <f>IF($F220="","",IF($I220&lt;&gt;"",$I220,IF(COUNTIFS('Banco'!$F$6:$F$405,$F220,'Banco'!$A$6:$A$405,"&gt;="&amp;$A220-Instrucciones!$B$25,'Banco'!$A$6:$A$405,"&lt;="&amp;$A220+Instrucciones!$B$25)=0,"No aparece en el banco",IF(COUNTIF($F$6:$F$405,$F220)&lt;=COUNTIF('Banco'!$F$6:$F$405,$F220),"Conciliado","Revisar"))))</f>
        <v/>
      </c>
    </row>
    <row r="221">
      <c r="A221" s="35" t="n"/>
      <c r="B221" s="36" t="n"/>
      <c r="C221" s="36" t="n"/>
      <c r="D221" s="37" t="n"/>
      <c r="E221" s="37" t="n"/>
      <c r="F221" s="30">
        <f>IF(AND($D221="",$E221=""),"",$D221-$E221)</f>
        <v/>
      </c>
      <c r="G221" s="31">
        <f>IF($A221="","",IF($A221&lt;MIN('Tipos de cambio'!$A$6:$A$605),"fuera de rango",IFERROR(LOOKUP($A221,'Tipos de cambio'!$A$6:$A$605,'Tipos de cambio'!$B$6:$B$605),"fuera de rango")))</f>
        <v/>
      </c>
      <c r="H221" s="32">
        <f>IF(OR($F221="",NOT(ISNUMBER($G221))),"",$F221*$G221)</f>
        <v/>
      </c>
      <c r="I221" s="33" t="n"/>
      <c r="J221" s="34">
        <f>IF($F221="","",IF($I221&lt;&gt;"",$I221,IF(COUNTIFS('Banco'!$F$6:$F$405,$F221,'Banco'!$A$6:$A$405,"&gt;="&amp;$A221-Instrucciones!$B$25,'Banco'!$A$6:$A$405,"&lt;="&amp;$A221+Instrucciones!$B$25)=0,"No aparece en el banco",IF(COUNTIF($F$6:$F$405,$F221)&lt;=COUNTIF('Banco'!$F$6:$F$405,$F221),"Conciliado","Revisar"))))</f>
        <v/>
      </c>
    </row>
    <row r="222">
      <c r="A222" s="35" t="n"/>
      <c r="B222" s="36" t="n"/>
      <c r="C222" s="36" t="n"/>
      <c r="D222" s="37" t="n"/>
      <c r="E222" s="37" t="n"/>
      <c r="F222" s="30">
        <f>IF(AND($D222="",$E222=""),"",$D222-$E222)</f>
        <v/>
      </c>
      <c r="G222" s="31">
        <f>IF($A222="","",IF($A222&lt;MIN('Tipos de cambio'!$A$6:$A$605),"fuera de rango",IFERROR(LOOKUP($A222,'Tipos de cambio'!$A$6:$A$605,'Tipos de cambio'!$B$6:$B$605),"fuera de rango")))</f>
        <v/>
      </c>
      <c r="H222" s="32">
        <f>IF(OR($F222="",NOT(ISNUMBER($G222))),"",$F222*$G222)</f>
        <v/>
      </c>
      <c r="I222" s="33" t="n"/>
      <c r="J222" s="34">
        <f>IF($F222="","",IF($I222&lt;&gt;"",$I222,IF(COUNTIFS('Banco'!$F$6:$F$405,$F222,'Banco'!$A$6:$A$405,"&gt;="&amp;$A222-Instrucciones!$B$25,'Banco'!$A$6:$A$405,"&lt;="&amp;$A222+Instrucciones!$B$25)=0,"No aparece en el banco",IF(COUNTIF($F$6:$F$405,$F222)&lt;=COUNTIF('Banco'!$F$6:$F$405,$F222),"Conciliado","Revisar"))))</f>
        <v/>
      </c>
    </row>
    <row r="223">
      <c r="A223" s="35" t="n"/>
      <c r="B223" s="36" t="n"/>
      <c r="C223" s="36" t="n"/>
      <c r="D223" s="37" t="n"/>
      <c r="E223" s="37" t="n"/>
      <c r="F223" s="30">
        <f>IF(AND($D223="",$E223=""),"",$D223-$E223)</f>
        <v/>
      </c>
      <c r="G223" s="31">
        <f>IF($A223="","",IF($A223&lt;MIN('Tipos de cambio'!$A$6:$A$605),"fuera de rango",IFERROR(LOOKUP($A223,'Tipos de cambio'!$A$6:$A$605,'Tipos de cambio'!$B$6:$B$605),"fuera de rango")))</f>
        <v/>
      </c>
      <c r="H223" s="32">
        <f>IF(OR($F223="",NOT(ISNUMBER($G223))),"",$F223*$G223)</f>
        <v/>
      </c>
      <c r="I223" s="33" t="n"/>
      <c r="J223" s="34">
        <f>IF($F223="","",IF($I223&lt;&gt;"",$I223,IF(COUNTIFS('Banco'!$F$6:$F$405,$F223,'Banco'!$A$6:$A$405,"&gt;="&amp;$A223-Instrucciones!$B$25,'Banco'!$A$6:$A$405,"&lt;="&amp;$A223+Instrucciones!$B$25)=0,"No aparece en el banco",IF(COUNTIF($F$6:$F$405,$F223)&lt;=COUNTIF('Banco'!$F$6:$F$405,$F223),"Conciliado","Revisar"))))</f>
        <v/>
      </c>
    </row>
    <row r="224">
      <c r="A224" s="35" t="n"/>
      <c r="B224" s="36" t="n"/>
      <c r="C224" s="36" t="n"/>
      <c r="D224" s="37" t="n"/>
      <c r="E224" s="37" t="n"/>
      <c r="F224" s="30">
        <f>IF(AND($D224="",$E224=""),"",$D224-$E224)</f>
        <v/>
      </c>
      <c r="G224" s="31">
        <f>IF($A224="","",IF($A224&lt;MIN('Tipos de cambio'!$A$6:$A$605),"fuera de rango",IFERROR(LOOKUP($A224,'Tipos de cambio'!$A$6:$A$605,'Tipos de cambio'!$B$6:$B$605),"fuera de rango")))</f>
        <v/>
      </c>
      <c r="H224" s="32">
        <f>IF(OR($F224="",NOT(ISNUMBER($G224))),"",$F224*$G224)</f>
        <v/>
      </c>
      <c r="I224" s="33" t="n"/>
      <c r="J224" s="34">
        <f>IF($F224="","",IF($I224&lt;&gt;"",$I224,IF(COUNTIFS('Banco'!$F$6:$F$405,$F224,'Banco'!$A$6:$A$405,"&gt;="&amp;$A224-Instrucciones!$B$25,'Banco'!$A$6:$A$405,"&lt;="&amp;$A224+Instrucciones!$B$25)=0,"No aparece en el banco",IF(COUNTIF($F$6:$F$405,$F224)&lt;=COUNTIF('Banco'!$F$6:$F$405,$F224),"Conciliado","Revisar"))))</f>
        <v/>
      </c>
    </row>
    <row r="225">
      <c r="A225" s="35" t="n"/>
      <c r="B225" s="36" t="n"/>
      <c r="C225" s="36" t="n"/>
      <c r="D225" s="37" t="n"/>
      <c r="E225" s="37" t="n"/>
      <c r="F225" s="30">
        <f>IF(AND($D225="",$E225=""),"",$D225-$E225)</f>
        <v/>
      </c>
      <c r="G225" s="31">
        <f>IF($A225="","",IF($A225&lt;MIN('Tipos de cambio'!$A$6:$A$605),"fuera de rango",IFERROR(LOOKUP($A225,'Tipos de cambio'!$A$6:$A$605,'Tipos de cambio'!$B$6:$B$605),"fuera de rango")))</f>
        <v/>
      </c>
      <c r="H225" s="32">
        <f>IF(OR($F225="",NOT(ISNUMBER($G225))),"",$F225*$G225)</f>
        <v/>
      </c>
      <c r="I225" s="33" t="n"/>
      <c r="J225" s="34">
        <f>IF($F225="","",IF($I225&lt;&gt;"",$I225,IF(COUNTIFS('Banco'!$F$6:$F$405,$F225,'Banco'!$A$6:$A$405,"&gt;="&amp;$A225-Instrucciones!$B$25,'Banco'!$A$6:$A$405,"&lt;="&amp;$A225+Instrucciones!$B$25)=0,"No aparece en el banco",IF(COUNTIF($F$6:$F$405,$F225)&lt;=COUNTIF('Banco'!$F$6:$F$405,$F225),"Conciliado","Revisar"))))</f>
        <v/>
      </c>
    </row>
    <row r="226">
      <c r="A226" s="35" t="n"/>
      <c r="B226" s="36" t="n"/>
      <c r="C226" s="36" t="n"/>
      <c r="D226" s="37" t="n"/>
      <c r="E226" s="37" t="n"/>
      <c r="F226" s="30">
        <f>IF(AND($D226="",$E226=""),"",$D226-$E226)</f>
        <v/>
      </c>
      <c r="G226" s="31">
        <f>IF($A226="","",IF($A226&lt;MIN('Tipos de cambio'!$A$6:$A$605),"fuera de rango",IFERROR(LOOKUP($A226,'Tipos de cambio'!$A$6:$A$605,'Tipos de cambio'!$B$6:$B$605),"fuera de rango")))</f>
        <v/>
      </c>
      <c r="H226" s="32">
        <f>IF(OR($F226="",NOT(ISNUMBER($G226))),"",$F226*$G226)</f>
        <v/>
      </c>
      <c r="I226" s="33" t="n"/>
      <c r="J226" s="34">
        <f>IF($F226="","",IF($I226&lt;&gt;"",$I226,IF(COUNTIFS('Banco'!$F$6:$F$405,$F226,'Banco'!$A$6:$A$405,"&gt;="&amp;$A226-Instrucciones!$B$25,'Banco'!$A$6:$A$405,"&lt;="&amp;$A226+Instrucciones!$B$25)=0,"No aparece en el banco",IF(COUNTIF($F$6:$F$405,$F226)&lt;=COUNTIF('Banco'!$F$6:$F$405,$F226),"Conciliado","Revisar"))))</f>
        <v/>
      </c>
    </row>
    <row r="227">
      <c r="A227" s="35" t="n"/>
      <c r="B227" s="36" t="n"/>
      <c r="C227" s="36" t="n"/>
      <c r="D227" s="37" t="n"/>
      <c r="E227" s="37" t="n"/>
      <c r="F227" s="30">
        <f>IF(AND($D227="",$E227=""),"",$D227-$E227)</f>
        <v/>
      </c>
      <c r="G227" s="31">
        <f>IF($A227="","",IF($A227&lt;MIN('Tipos de cambio'!$A$6:$A$605),"fuera de rango",IFERROR(LOOKUP($A227,'Tipos de cambio'!$A$6:$A$605,'Tipos de cambio'!$B$6:$B$605),"fuera de rango")))</f>
        <v/>
      </c>
      <c r="H227" s="32">
        <f>IF(OR($F227="",NOT(ISNUMBER($G227))),"",$F227*$G227)</f>
        <v/>
      </c>
      <c r="I227" s="33" t="n"/>
      <c r="J227" s="34">
        <f>IF($F227="","",IF($I227&lt;&gt;"",$I227,IF(COUNTIFS('Banco'!$F$6:$F$405,$F227,'Banco'!$A$6:$A$405,"&gt;="&amp;$A227-Instrucciones!$B$25,'Banco'!$A$6:$A$405,"&lt;="&amp;$A227+Instrucciones!$B$25)=0,"No aparece en el banco",IF(COUNTIF($F$6:$F$405,$F227)&lt;=COUNTIF('Banco'!$F$6:$F$405,$F227),"Conciliado","Revisar"))))</f>
        <v/>
      </c>
    </row>
    <row r="228">
      <c r="A228" s="35" t="n"/>
      <c r="B228" s="36" t="n"/>
      <c r="C228" s="36" t="n"/>
      <c r="D228" s="37" t="n"/>
      <c r="E228" s="37" t="n"/>
      <c r="F228" s="30">
        <f>IF(AND($D228="",$E228=""),"",$D228-$E228)</f>
        <v/>
      </c>
      <c r="G228" s="31">
        <f>IF($A228="","",IF($A228&lt;MIN('Tipos de cambio'!$A$6:$A$605),"fuera de rango",IFERROR(LOOKUP($A228,'Tipos de cambio'!$A$6:$A$605,'Tipos de cambio'!$B$6:$B$605),"fuera de rango")))</f>
        <v/>
      </c>
      <c r="H228" s="32">
        <f>IF(OR($F228="",NOT(ISNUMBER($G228))),"",$F228*$G228)</f>
        <v/>
      </c>
      <c r="I228" s="33" t="n"/>
      <c r="J228" s="34">
        <f>IF($F228="","",IF($I228&lt;&gt;"",$I228,IF(COUNTIFS('Banco'!$F$6:$F$405,$F228,'Banco'!$A$6:$A$405,"&gt;="&amp;$A228-Instrucciones!$B$25,'Banco'!$A$6:$A$405,"&lt;="&amp;$A228+Instrucciones!$B$25)=0,"No aparece en el banco",IF(COUNTIF($F$6:$F$405,$F228)&lt;=COUNTIF('Banco'!$F$6:$F$405,$F228),"Conciliado","Revisar"))))</f>
        <v/>
      </c>
    </row>
    <row r="229">
      <c r="A229" s="35" t="n"/>
      <c r="B229" s="36" t="n"/>
      <c r="C229" s="36" t="n"/>
      <c r="D229" s="37" t="n"/>
      <c r="E229" s="37" t="n"/>
      <c r="F229" s="30">
        <f>IF(AND($D229="",$E229=""),"",$D229-$E229)</f>
        <v/>
      </c>
      <c r="G229" s="31">
        <f>IF($A229="","",IF($A229&lt;MIN('Tipos de cambio'!$A$6:$A$605),"fuera de rango",IFERROR(LOOKUP($A229,'Tipos de cambio'!$A$6:$A$605,'Tipos de cambio'!$B$6:$B$605),"fuera de rango")))</f>
        <v/>
      </c>
      <c r="H229" s="32">
        <f>IF(OR($F229="",NOT(ISNUMBER($G229))),"",$F229*$G229)</f>
        <v/>
      </c>
      <c r="I229" s="33" t="n"/>
      <c r="J229" s="34">
        <f>IF($F229="","",IF($I229&lt;&gt;"",$I229,IF(COUNTIFS('Banco'!$F$6:$F$405,$F229,'Banco'!$A$6:$A$405,"&gt;="&amp;$A229-Instrucciones!$B$25,'Banco'!$A$6:$A$405,"&lt;="&amp;$A229+Instrucciones!$B$25)=0,"No aparece en el banco",IF(COUNTIF($F$6:$F$405,$F229)&lt;=COUNTIF('Banco'!$F$6:$F$405,$F229),"Conciliado","Revisar"))))</f>
        <v/>
      </c>
    </row>
    <row r="230">
      <c r="A230" s="35" t="n"/>
      <c r="B230" s="36" t="n"/>
      <c r="C230" s="36" t="n"/>
      <c r="D230" s="37" t="n"/>
      <c r="E230" s="37" t="n"/>
      <c r="F230" s="30">
        <f>IF(AND($D230="",$E230=""),"",$D230-$E230)</f>
        <v/>
      </c>
      <c r="G230" s="31">
        <f>IF($A230="","",IF($A230&lt;MIN('Tipos de cambio'!$A$6:$A$605),"fuera de rango",IFERROR(LOOKUP($A230,'Tipos de cambio'!$A$6:$A$605,'Tipos de cambio'!$B$6:$B$605),"fuera de rango")))</f>
        <v/>
      </c>
      <c r="H230" s="32">
        <f>IF(OR($F230="",NOT(ISNUMBER($G230))),"",$F230*$G230)</f>
        <v/>
      </c>
      <c r="I230" s="33" t="n"/>
      <c r="J230" s="34">
        <f>IF($F230="","",IF($I230&lt;&gt;"",$I230,IF(COUNTIFS('Banco'!$F$6:$F$405,$F230,'Banco'!$A$6:$A$405,"&gt;="&amp;$A230-Instrucciones!$B$25,'Banco'!$A$6:$A$405,"&lt;="&amp;$A230+Instrucciones!$B$25)=0,"No aparece en el banco",IF(COUNTIF($F$6:$F$405,$F230)&lt;=COUNTIF('Banco'!$F$6:$F$405,$F230),"Conciliado","Revisar"))))</f>
        <v/>
      </c>
    </row>
    <row r="231">
      <c r="A231" s="35" t="n"/>
      <c r="B231" s="36" t="n"/>
      <c r="C231" s="36" t="n"/>
      <c r="D231" s="37" t="n"/>
      <c r="E231" s="37" t="n"/>
      <c r="F231" s="30">
        <f>IF(AND($D231="",$E231=""),"",$D231-$E231)</f>
        <v/>
      </c>
      <c r="G231" s="31">
        <f>IF($A231="","",IF($A231&lt;MIN('Tipos de cambio'!$A$6:$A$605),"fuera de rango",IFERROR(LOOKUP($A231,'Tipos de cambio'!$A$6:$A$605,'Tipos de cambio'!$B$6:$B$605),"fuera de rango")))</f>
        <v/>
      </c>
      <c r="H231" s="32">
        <f>IF(OR($F231="",NOT(ISNUMBER($G231))),"",$F231*$G231)</f>
        <v/>
      </c>
      <c r="I231" s="33" t="n"/>
      <c r="J231" s="34">
        <f>IF($F231="","",IF($I231&lt;&gt;"",$I231,IF(COUNTIFS('Banco'!$F$6:$F$405,$F231,'Banco'!$A$6:$A$405,"&gt;="&amp;$A231-Instrucciones!$B$25,'Banco'!$A$6:$A$405,"&lt;="&amp;$A231+Instrucciones!$B$25)=0,"No aparece en el banco",IF(COUNTIF($F$6:$F$405,$F231)&lt;=COUNTIF('Banco'!$F$6:$F$405,$F231),"Conciliado","Revisar"))))</f>
        <v/>
      </c>
    </row>
    <row r="232">
      <c r="A232" s="35" t="n"/>
      <c r="B232" s="36" t="n"/>
      <c r="C232" s="36" t="n"/>
      <c r="D232" s="37" t="n"/>
      <c r="E232" s="37" t="n"/>
      <c r="F232" s="30">
        <f>IF(AND($D232="",$E232=""),"",$D232-$E232)</f>
        <v/>
      </c>
      <c r="G232" s="31">
        <f>IF($A232="","",IF($A232&lt;MIN('Tipos de cambio'!$A$6:$A$605),"fuera de rango",IFERROR(LOOKUP($A232,'Tipos de cambio'!$A$6:$A$605,'Tipos de cambio'!$B$6:$B$605),"fuera de rango")))</f>
        <v/>
      </c>
      <c r="H232" s="32">
        <f>IF(OR($F232="",NOT(ISNUMBER($G232))),"",$F232*$G232)</f>
        <v/>
      </c>
      <c r="I232" s="33" t="n"/>
      <c r="J232" s="34">
        <f>IF($F232="","",IF($I232&lt;&gt;"",$I232,IF(COUNTIFS('Banco'!$F$6:$F$405,$F232,'Banco'!$A$6:$A$405,"&gt;="&amp;$A232-Instrucciones!$B$25,'Banco'!$A$6:$A$405,"&lt;="&amp;$A232+Instrucciones!$B$25)=0,"No aparece en el banco",IF(COUNTIF($F$6:$F$405,$F232)&lt;=COUNTIF('Banco'!$F$6:$F$405,$F232),"Conciliado","Revisar"))))</f>
        <v/>
      </c>
    </row>
    <row r="233">
      <c r="A233" s="35" t="n"/>
      <c r="B233" s="36" t="n"/>
      <c r="C233" s="36" t="n"/>
      <c r="D233" s="37" t="n"/>
      <c r="E233" s="37" t="n"/>
      <c r="F233" s="30">
        <f>IF(AND($D233="",$E233=""),"",$D233-$E233)</f>
        <v/>
      </c>
      <c r="G233" s="31">
        <f>IF($A233="","",IF($A233&lt;MIN('Tipos de cambio'!$A$6:$A$605),"fuera de rango",IFERROR(LOOKUP($A233,'Tipos de cambio'!$A$6:$A$605,'Tipos de cambio'!$B$6:$B$605),"fuera de rango")))</f>
        <v/>
      </c>
      <c r="H233" s="32">
        <f>IF(OR($F233="",NOT(ISNUMBER($G233))),"",$F233*$G233)</f>
        <v/>
      </c>
      <c r="I233" s="33" t="n"/>
      <c r="J233" s="34">
        <f>IF($F233="","",IF($I233&lt;&gt;"",$I233,IF(COUNTIFS('Banco'!$F$6:$F$405,$F233,'Banco'!$A$6:$A$405,"&gt;="&amp;$A233-Instrucciones!$B$25,'Banco'!$A$6:$A$405,"&lt;="&amp;$A233+Instrucciones!$B$25)=0,"No aparece en el banco",IF(COUNTIF($F$6:$F$405,$F233)&lt;=COUNTIF('Banco'!$F$6:$F$405,$F233),"Conciliado","Revisar"))))</f>
        <v/>
      </c>
    </row>
    <row r="234">
      <c r="A234" s="35" t="n"/>
      <c r="B234" s="36" t="n"/>
      <c r="C234" s="36" t="n"/>
      <c r="D234" s="37" t="n"/>
      <c r="E234" s="37" t="n"/>
      <c r="F234" s="30">
        <f>IF(AND($D234="",$E234=""),"",$D234-$E234)</f>
        <v/>
      </c>
      <c r="G234" s="31">
        <f>IF($A234="","",IF($A234&lt;MIN('Tipos de cambio'!$A$6:$A$605),"fuera de rango",IFERROR(LOOKUP($A234,'Tipos de cambio'!$A$6:$A$605,'Tipos de cambio'!$B$6:$B$605),"fuera de rango")))</f>
        <v/>
      </c>
      <c r="H234" s="32">
        <f>IF(OR($F234="",NOT(ISNUMBER($G234))),"",$F234*$G234)</f>
        <v/>
      </c>
      <c r="I234" s="33" t="n"/>
      <c r="J234" s="34">
        <f>IF($F234="","",IF($I234&lt;&gt;"",$I234,IF(COUNTIFS('Banco'!$F$6:$F$405,$F234,'Banco'!$A$6:$A$405,"&gt;="&amp;$A234-Instrucciones!$B$25,'Banco'!$A$6:$A$405,"&lt;="&amp;$A234+Instrucciones!$B$25)=0,"No aparece en el banco",IF(COUNTIF($F$6:$F$405,$F234)&lt;=COUNTIF('Banco'!$F$6:$F$405,$F234),"Conciliado","Revisar"))))</f>
        <v/>
      </c>
    </row>
    <row r="235">
      <c r="A235" s="35" t="n"/>
      <c r="B235" s="36" t="n"/>
      <c r="C235" s="36" t="n"/>
      <c r="D235" s="37" t="n"/>
      <c r="E235" s="37" t="n"/>
      <c r="F235" s="30">
        <f>IF(AND($D235="",$E235=""),"",$D235-$E235)</f>
        <v/>
      </c>
      <c r="G235" s="31">
        <f>IF($A235="","",IF($A235&lt;MIN('Tipos de cambio'!$A$6:$A$605),"fuera de rango",IFERROR(LOOKUP($A235,'Tipos de cambio'!$A$6:$A$605,'Tipos de cambio'!$B$6:$B$605),"fuera de rango")))</f>
        <v/>
      </c>
      <c r="H235" s="32">
        <f>IF(OR($F235="",NOT(ISNUMBER($G235))),"",$F235*$G235)</f>
        <v/>
      </c>
      <c r="I235" s="33" t="n"/>
      <c r="J235" s="34">
        <f>IF($F235="","",IF($I235&lt;&gt;"",$I235,IF(COUNTIFS('Banco'!$F$6:$F$405,$F235,'Banco'!$A$6:$A$405,"&gt;="&amp;$A235-Instrucciones!$B$25,'Banco'!$A$6:$A$405,"&lt;="&amp;$A235+Instrucciones!$B$25)=0,"No aparece en el banco",IF(COUNTIF($F$6:$F$405,$F235)&lt;=COUNTIF('Banco'!$F$6:$F$405,$F235),"Conciliado","Revisar"))))</f>
        <v/>
      </c>
    </row>
    <row r="236">
      <c r="A236" s="35" t="n"/>
      <c r="B236" s="36" t="n"/>
      <c r="C236" s="36" t="n"/>
      <c r="D236" s="37" t="n"/>
      <c r="E236" s="37" t="n"/>
      <c r="F236" s="30">
        <f>IF(AND($D236="",$E236=""),"",$D236-$E236)</f>
        <v/>
      </c>
      <c r="G236" s="31">
        <f>IF($A236="","",IF($A236&lt;MIN('Tipos de cambio'!$A$6:$A$605),"fuera de rango",IFERROR(LOOKUP($A236,'Tipos de cambio'!$A$6:$A$605,'Tipos de cambio'!$B$6:$B$605),"fuera de rango")))</f>
        <v/>
      </c>
      <c r="H236" s="32">
        <f>IF(OR($F236="",NOT(ISNUMBER($G236))),"",$F236*$G236)</f>
        <v/>
      </c>
      <c r="I236" s="33" t="n"/>
      <c r="J236" s="34">
        <f>IF($F236="","",IF($I236&lt;&gt;"",$I236,IF(COUNTIFS('Banco'!$F$6:$F$405,$F236,'Banco'!$A$6:$A$405,"&gt;="&amp;$A236-Instrucciones!$B$25,'Banco'!$A$6:$A$405,"&lt;="&amp;$A236+Instrucciones!$B$25)=0,"No aparece en el banco",IF(COUNTIF($F$6:$F$405,$F236)&lt;=COUNTIF('Banco'!$F$6:$F$405,$F236),"Conciliado","Revisar"))))</f>
        <v/>
      </c>
    </row>
    <row r="237">
      <c r="A237" s="35" t="n"/>
      <c r="B237" s="36" t="n"/>
      <c r="C237" s="36" t="n"/>
      <c r="D237" s="37" t="n"/>
      <c r="E237" s="37" t="n"/>
      <c r="F237" s="30">
        <f>IF(AND($D237="",$E237=""),"",$D237-$E237)</f>
        <v/>
      </c>
      <c r="G237" s="31">
        <f>IF($A237="","",IF($A237&lt;MIN('Tipos de cambio'!$A$6:$A$605),"fuera de rango",IFERROR(LOOKUP($A237,'Tipos de cambio'!$A$6:$A$605,'Tipos de cambio'!$B$6:$B$605),"fuera de rango")))</f>
        <v/>
      </c>
      <c r="H237" s="32">
        <f>IF(OR($F237="",NOT(ISNUMBER($G237))),"",$F237*$G237)</f>
        <v/>
      </c>
      <c r="I237" s="33" t="n"/>
      <c r="J237" s="34">
        <f>IF($F237="","",IF($I237&lt;&gt;"",$I237,IF(COUNTIFS('Banco'!$F$6:$F$405,$F237,'Banco'!$A$6:$A$405,"&gt;="&amp;$A237-Instrucciones!$B$25,'Banco'!$A$6:$A$405,"&lt;="&amp;$A237+Instrucciones!$B$25)=0,"No aparece en el banco",IF(COUNTIF($F$6:$F$405,$F237)&lt;=COUNTIF('Banco'!$F$6:$F$405,$F237),"Conciliado","Revisar"))))</f>
        <v/>
      </c>
    </row>
    <row r="238">
      <c r="A238" s="35" t="n"/>
      <c r="B238" s="36" t="n"/>
      <c r="C238" s="36" t="n"/>
      <c r="D238" s="37" t="n"/>
      <c r="E238" s="37" t="n"/>
      <c r="F238" s="30">
        <f>IF(AND($D238="",$E238=""),"",$D238-$E238)</f>
        <v/>
      </c>
      <c r="G238" s="31">
        <f>IF($A238="","",IF($A238&lt;MIN('Tipos de cambio'!$A$6:$A$605),"fuera de rango",IFERROR(LOOKUP($A238,'Tipos de cambio'!$A$6:$A$605,'Tipos de cambio'!$B$6:$B$605),"fuera de rango")))</f>
        <v/>
      </c>
      <c r="H238" s="32">
        <f>IF(OR($F238="",NOT(ISNUMBER($G238))),"",$F238*$G238)</f>
        <v/>
      </c>
      <c r="I238" s="33" t="n"/>
      <c r="J238" s="34">
        <f>IF($F238="","",IF($I238&lt;&gt;"",$I238,IF(COUNTIFS('Banco'!$F$6:$F$405,$F238,'Banco'!$A$6:$A$405,"&gt;="&amp;$A238-Instrucciones!$B$25,'Banco'!$A$6:$A$405,"&lt;="&amp;$A238+Instrucciones!$B$25)=0,"No aparece en el banco",IF(COUNTIF($F$6:$F$405,$F238)&lt;=COUNTIF('Banco'!$F$6:$F$405,$F238),"Conciliado","Revisar"))))</f>
        <v/>
      </c>
    </row>
    <row r="239">
      <c r="A239" s="35" t="n"/>
      <c r="B239" s="36" t="n"/>
      <c r="C239" s="36" t="n"/>
      <c r="D239" s="37" t="n"/>
      <c r="E239" s="37" t="n"/>
      <c r="F239" s="30">
        <f>IF(AND($D239="",$E239=""),"",$D239-$E239)</f>
        <v/>
      </c>
      <c r="G239" s="31">
        <f>IF($A239="","",IF($A239&lt;MIN('Tipos de cambio'!$A$6:$A$605),"fuera de rango",IFERROR(LOOKUP($A239,'Tipos de cambio'!$A$6:$A$605,'Tipos de cambio'!$B$6:$B$605),"fuera de rango")))</f>
        <v/>
      </c>
      <c r="H239" s="32">
        <f>IF(OR($F239="",NOT(ISNUMBER($G239))),"",$F239*$G239)</f>
        <v/>
      </c>
      <c r="I239" s="33" t="n"/>
      <c r="J239" s="34">
        <f>IF($F239="","",IF($I239&lt;&gt;"",$I239,IF(COUNTIFS('Banco'!$F$6:$F$405,$F239,'Banco'!$A$6:$A$405,"&gt;="&amp;$A239-Instrucciones!$B$25,'Banco'!$A$6:$A$405,"&lt;="&amp;$A239+Instrucciones!$B$25)=0,"No aparece en el banco",IF(COUNTIF($F$6:$F$405,$F239)&lt;=COUNTIF('Banco'!$F$6:$F$405,$F239),"Conciliado","Revisar"))))</f>
        <v/>
      </c>
    </row>
    <row r="240">
      <c r="A240" s="35" t="n"/>
      <c r="B240" s="36" t="n"/>
      <c r="C240" s="36" t="n"/>
      <c r="D240" s="37" t="n"/>
      <c r="E240" s="37" t="n"/>
      <c r="F240" s="30">
        <f>IF(AND($D240="",$E240=""),"",$D240-$E240)</f>
        <v/>
      </c>
      <c r="G240" s="31">
        <f>IF($A240="","",IF($A240&lt;MIN('Tipos de cambio'!$A$6:$A$605),"fuera de rango",IFERROR(LOOKUP($A240,'Tipos de cambio'!$A$6:$A$605,'Tipos de cambio'!$B$6:$B$605),"fuera de rango")))</f>
        <v/>
      </c>
      <c r="H240" s="32">
        <f>IF(OR($F240="",NOT(ISNUMBER($G240))),"",$F240*$G240)</f>
        <v/>
      </c>
      <c r="I240" s="33" t="n"/>
      <c r="J240" s="34">
        <f>IF($F240="","",IF($I240&lt;&gt;"",$I240,IF(COUNTIFS('Banco'!$F$6:$F$405,$F240,'Banco'!$A$6:$A$405,"&gt;="&amp;$A240-Instrucciones!$B$25,'Banco'!$A$6:$A$405,"&lt;="&amp;$A240+Instrucciones!$B$25)=0,"No aparece en el banco",IF(COUNTIF($F$6:$F$405,$F240)&lt;=COUNTIF('Banco'!$F$6:$F$405,$F240),"Conciliado","Revisar"))))</f>
        <v/>
      </c>
    </row>
    <row r="241">
      <c r="A241" s="35" t="n"/>
      <c r="B241" s="36" t="n"/>
      <c r="C241" s="36" t="n"/>
      <c r="D241" s="37" t="n"/>
      <c r="E241" s="37" t="n"/>
      <c r="F241" s="30">
        <f>IF(AND($D241="",$E241=""),"",$D241-$E241)</f>
        <v/>
      </c>
      <c r="G241" s="31">
        <f>IF($A241="","",IF($A241&lt;MIN('Tipos de cambio'!$A$6:$A$605),"fuera de rango",IFERROR(LOOKUP($A241,'Tipos de cambio'!$A$6:$A$605,'Tipos de cambio'!$B$6:$B$605),"fuera de rango")))</f>
        <v/>
      </c>
      <c r="H241" s="32">
        <f>IF(OR($F241="",NOT(ISNUMBER($G241))),"",$F241*$G241)</f>
        <v/>
      </c>
      <c r="I241" s="33" t="n"/>
      <c r="J241" s="34">
        <f>IF($F241="","",IF($I241&lt;&gt;"",$I241,IF(COUNTIFS('Banco'!$F$6:$F$405,$F241,'Banco'!$A$6:$A$405,"&gt;="&amp;$A241-Instrucciones!$B$25,'Banco'!$A$6:$A$405,"&lt;="&amp;$A241+Instrucciones!$B$25)=0,"No aparece en el banco",IF(COUNTIF($F$6:$F$405,$F241)&lt;=COUNTIF('Banco'!$F$6:$F$405,$F241),"Conciliado","Revisar"))))</f>
        <v/>
      </c>
    </row>
    <row r="242">
      <c r="A242" s="35" t="n"/>
      <c r="B242" s="36" t="n"/>
      <c r="C242" s="36" t="n"/>
      <c r="D242" s="37" t="n"/>
      <c r="E242" s="37" t="n"/>
      <c r="F242" s="30">
        <f>IF(AND($D242="",$E242=""),"",$D242-$E242)</f>
        <v/>
      </c>
      <c r="G242" s="31">
        <f>IF($A242="","",IF($A242&lt;MIN('Tipos de cambio'!$A$6:$A$605),"fuera de rango",IFERROR(LOOKUP($A242,'Tipos de cambio'!$A$6:$A$605,'Tipos de cambio'!$B$6:$B$605),"fuera de rango")))</f>
        <v/>
      </c>
      <c r="H242" s="32">
        <f>IF(OR($F242="",NOT(ISNUMBER($G242))),"",$F242*$G242)</f>
        <v/>
      </c>
      <c r="I242" s="33" t="n"/>
      <c r="J242" s="34">
        <f>IF($F242="","",IF($I242&lt;&gt;"",$I242,IF(COUNTIFS('Banco'!$F$6:$F$405,$F242,'Banco'!$A$6:$A$405,"&gt;="&amp;$A242-Instrucciones!$B$25,'Banco'!$A$6:$A$405,"&lt;="&amp;$A242+Instrucciones!$B$25)=0,"No aparece en el banco",IF(COUNTIF($F$6:$F$405,$F242)&lt;=COUNTIF('Banco'!$F$6:$F$405,$F242),"Conciliado","Revisar"))))</f>
        <v/>
      </c>
    </row>
    <row r="243">
      <c r="A243" s="35" t="n"/>
      <c r="B243" s="36" t="n"/>
      <c r="C243" s="36" t="n"/>
      <c r="D243" s="37" t="n"/>
      <c r="E243" s="37" t="n"/>
      <c r="F243" s="30">
        <f>IF(AND($D243="",$E243=""),"",$D243-$E243)</f>
        <v/>
      </c>
      <c r="G243" s="31">
        <f>IF($A243="","",IF($A243&lt;MIN('Tipos de cambio'!$A$6:$A$605),"fuera de rango",IFERROR(LOOKUP($A243,'Tipos de cambio'!$A$6:$A$605,'Tipos de cambio'!$B$6:$B$605),"fuera de rango")))</f>
        <v/>
      </c>
      <c r="H243" s="32">
        <f>IF(OR($F243="",NOT(ISNUMBER($G243))),"",$F243*$G243)</f>
        <v/>
      </c>
      <c r="I243" s="33" t="n"/>
      <c r="J243" s="34">
        <f>IF($F243="","",IF($I243&lt;&gt;"",$I243,IF(COUNTIFS('Banco'!$F$6:$F$405,$F243,'Banco'!$A$6:$A$405,"&gt;="&amp;$A243-Instrucciones!$B$25,'Banco'!$A$6:$A$405,"&lt;="&amp;$A243+Instrucciones!$B$25)=0,"No aparece en el banco",IF(COUNTIF($F$6:$F$405,$F243)&lt;=COUNTIF('Banco'!$F$6:$F$405,$F243),"Conciliado","Revisar"))))</f>
        <v/>
      </c>
    </row>
    <row r="244">
      <c r="A244" s="35" t="n"/>
      <c r="B244" s="36" t="n"/>
      <c r="C244" s="36" t="n"/>
      <c r="D244" s="37" t="n"/>
      <c r="E244" s="37" t="n"/>
      <c r="F244" s="30">
        <f>IF(AND($D244="",$E244=""),"",$D244-$E244)</f>
        <v/>
      </c>
      <c r="G244" s="31">
        <f>IF($A244="","",IF($A244&lt;MIN('Tipos de cambio'!$A$6:$A$605),"fuera de rango",IFERROR(LOOKUP($A244,'Tipos de cambio'!$A$6:$A$605,'Tipos de cambio'!$B$6:$B$605),"fuera de rango")))</f>
        <v/>
      </c>
      <c r="H244" s="32">
        <f>IF(OR($F244="",NOT(ISNUMBER($G244))),"",$F244*$G244)</f>
        <v/>
      </c>
      <c r="I244" s="33" t="n"/>
      <c r="J244" s="34">
        <f>IF($F244="","",IF($I244&lt;&gt;"",$I244,IF(COUNTIFS('Banco'!$F$6:$F$405,$F244,'Banco'!$A$6:$A$405,"&gt;="&amp;$A244-Instrucciones!$B$25,'Banco'!$A$6:$A$405,"&lt;="&amp;$A244+Instrucciones!$B$25)=0,"No aparece en el banco",IF(COUNTIF($F$6:$F$405,$F244)&lt;=COUNTIF('Banco'!$F$6:$F$405,$F244),"Conciliado","Revisar"))))</f>
        <v/>
      </c>
    </row>
    <row r="245">
      <c r="A245" s="35" t="n"/>
      <c r="B245" s="36" t="n"/>
      <c r="C245" s="36" t="n"/>
      <c r="D245" s="37" t="n"/>
      <c r="E245" s="37" t="n"/>
      <c r="F245" s="30">
        <f>IF(AND($D245="",$E245=""),"",$D245-$E245)</f>
        <v/>
      </c>
      <c r="G245" s="31">
        <f>IF($A245="","",IF($A245&lt;MIN('Tipos de cambio'!$A$6:$A$605),"fuera de rango",IFERROR(LOOKUP($A245,'Tipos de cambio'!$A$6:$A$605,'Tipos de cambio'!$B$6:$B$605),"fuera de rango")))</f>
        <v/>
      </c>
      <c r="H245" s="32">
        <f>IF(OR($F245="",NOT(ISNUMBER($G245))),"",$F245*$G245)</f>
        <v/>
      </c>
      <c r="I245" s="33" t="n"/>
      <c r="J245" s="34">
        <f>IF($F245="","",IF($I245&lt;&gt;"",$I245,IF(COUNTIFS('Banco'!$F$6:$F$405,$F245,'Banco'!$A$6:$A$405,"&gt;="&amp;$A245-Instrucciones!$B$25,'Banco'!$A$6:$A$405,"&lt;="&amp;$A245+Instrucciones!$B$25)=0,"No aparece en el banco",IF(COUNTIF($F$6:$F$405,$F245)&lt;=COUNTIF('Banco'!$F$6:$F$405,$F245),"Conciliado","Revisar"))))</f>
        <v/>
      </c>
    </row>
    <row r="246">
      <c r="A246" s="35" t="n"/>
      <c r="B246" s="36" t="n"/>
      <c r="C246" s="36" t="n"/>
      <c r="D246" s="37" t="n"/>
      <c r="E246" s="37" t="n"/>
      <c r="F246" s="30">
        <f>IF(AND($D246="",$E246=""),"",$D246-$E246)</f>
        <v/>
      </c>
      <c r="G246" s="31">
        <f>IF($A246="","",IF($A246&lt;MIN('Tipos de cambio'!$A$6:$A$605),"fuera de rango",IFERROR(LOOKUP($A246,'Tipos de cambio'!$A$6:$A$605,'Tipos de cambio'!$B$6:$B$605),"fuera de rango")))</f>
        <v/>
      </c>
      <c r="H246" s="32">
        <f>IF(OR($F246="",NOT(ISNUMBER($G246))),"",$F246*$G246)</f>
        <v/>
      </c>
      <c r="I246" s="33" t="n"/>
      <c r="J246" s="34">
        <f>IF($F246="","",IF($I246&lt;&gt;"",$I246,IF(COUNTIFS('Banco'!$F$6:$F$405,$F246,'Banco'!$A$6:$A$405,"&gt;="&amp;$A246-Instrucciones!$B$25,'Banco'!$A$6:$A$405,"&lt;="&amp;$A246+Instrucciones!$B$25)=0,"No aparece en el banco",IF(COUNTIF($F$6:$F$405,$F246)&lt;=COUNTIF('Banco'!$F$6:$F$405,$F246),"Conciliado","Revisar"))))</f>
        <v/>
      </c>
    </row>
    <row r="247">
      <c r="A247" s="35" t="n"/>
      <c r="B247" s="36" t="n"/>
      <c r="C247" s="36" t="n"/>
      <c r="D247" s="37" t="n"/>
      <c r="E247" s="37" t="n"/>
      <c r="F247" s="30">
        <f>IF(AND($D247="",$E247=""),"",$D247-$E247)</f>
        <v/>
      </c>
      <c r="G247" s="31">
        <f>IF($A247="","",IF($A247&lt;MIN('Tipos de cambio'!$A$6:$A$605),"fuera de rango",IFERROR(LOOKUP($A247,'Tipos de cambio'!$A$6:$A$605,'Tipos de cambio'!$B$6:$B$605),"fuera de rango")))</f>
        <v/>
      </c>
      <c r="H247" s="32">
        <f>IF(OR($F247="",NOT(ISNUMBER($G247))),"",$F247*$G247)</f>
        <v/>
      </c>
      <c r="I247" s="33" t="n"/>
      <c r="J247" s="34">
        <f>IF($F247="","",IF($I247&lt;&gt;"",$I247,IF(COUNTIFS('Banco'!$F$6:$F$405,$F247,'Banco'!$A$6:$A$405,"&gt;="&amp;$A247-Instrucciones!$B$25,'Banco'!$A$6:$A$405,"&lt;="&amp;$A247+Instrucciones!$B$25)=0,"No aparece en el banco",IF(COUNTIF($F$6:$F$405,$F247)&lt;=COUNTIF('Banco'!$F$6:$F$405,$F247),"Conciliado","Revisar"))))</f>
        <v/>
      </c>
    </row>
    <row r="248">
      <c r="A248" s="35" t="n"/>
      <c r="B248" s="36" t="n"/>
      <c r="C248" s="36" t="n"/>
      <c r="D248" s="37" t="n"/>
      <c r="E248" s="37" t="n"/>
      <c r="F248" s="30">
        <f>IF(AND($D248="",$E248=""),"",$D248-$E248)</f>
        <v/>
      </c>
      <c r="G248" s="31">
        <f>IF($A248="","",IF($A248&lt;MIN('Tipos de cambio'!$A$6:$A$605),"fuera de rango",IFERROR(LOOKUP($A248,'Tipos de cambio'!$A$6:$A$605,'Tipos de cambio'!$B$6:$B$605),"fuera de rango")))</f>
        <v/>
      </c>
      <c r="H248" s="32">
        <f>IF(OR($F248="",NOT(ISNUMBER($G248))),"",$F248*$G248)</f>
        <v/>
      </c>
      <c r="I248" s="33" t="n"/>
      <c r="J248" s="34">
        <f>IF($F248="","",IF($I248&lt;&gt;"",$I248,IF(COUNTIFS('Banco'!$F$6:$F$405,$F248,'Banco'!$A$6:$A$405,"&gt;="&amp;$A248-Instrucciones!$B$25,'Banco'!$A$6:$A$405,"&lt;="&amp;$A248+Instrucciones!$B$25)=0,"No aparece en el banco",IF(COUNTIF($F$6:$F$405,$F248)&lt;=COUNTIF('Banco'!$F$6:$F$405,$F248),"Conciliado","Revisar"))))</f>
        <v/>
      </c>
    </row>
    <row r="249">
      <c r="A249" s="35" t="n"/>
      <c r="B249" s="36" t="n"/>
      <c r="C249" s="36" t="n"/>
      <c r="D249" s="37" t="n"/>
      <c r="E249" s="37" t="n"/>
      <c r="F249" s="30">
        <f>IF(AND($D249="",$E249=""),"",$D249-$E249)</f>
        <v/>
      </c>
      <c r="G249" s="31">
        <f>IF($A249="","",IF($A249&lt;MIN('Tipos de cambio'!$A$6:$A$605),"fuera de rango",IFERROR(LOOKUP($A249,'Tipos de cambio'!$A$6:$A$605,'Tipos de cambio'!$B$6:$B$605),"fuera de rango")))</f>
        <v/>
      </c>
      <c r="H249" s="32">
        <f>IF(OR($F249="",NOT(ISNUMBER($G249))),"",$F249*$G249)</f>
        <v/>
      </c>
      <c r="I249" s="33" t="n"/>
      <c r="J249" s="34">
        <f>IF($F249="","",IF($I249&lt;&gt;"",$I249,IF(COUNTIFS('Banco'!$F$6:$F$405,$F249,'Banco'!$A$6:$A$405,"&gt;="&amp;$A249-Instrucciones!$B$25,'Banco'!$A$6:$A$405,"&lt;="&amp;$A249+Instrucciones!$B$25)=0,"No aparece en el banco",IF(COUNTIF($F$6:$F$405,$F249)&lt;=COUNTIF('Banco'!$F$6:$F$405,$F249),"Conciliado","Revisar"))))</f>
        <v/>
      </c>
    </row>
    <row r="250">
      <c r="A250" s="35" t="n"/>
      <c r="B250" s="36" t="n"/>
      <c r="C250" s="36" t="n"/>
      <c r="D250" s="37" t="n"/>
      <c r="E250" s="37" t="n"/>
      <c r="F250" s="30">
        <f>IF(AND($D250="",$E250=""),"",$D250-$E250)</f>
        <v/>
      </c>
      <c r="G250" s="31">
        <f>IF($A250="","",IF($A250&lt;MIN('Tipos de cambio'!$A$6:$A$605),"fuera de rango",IFERROR(LOOKUP($A250,'Tipos de cambio'!$A$6:$A$605,'Tipos de cambio'!$B$6:$B$605),"fuera de rango")))</f>
        <v/>
      </c>
      <c r="H250" s="32">
        <f>IF(OR($F250="",NOT(ISNUMBER($G250))),"",$F250*$G250)</f>
        <v/>
      </c>
      <c r="I250" s="33" t="n"/>
      <c r="J250" s="34">
        <f>IF($F250="","",IF($I250&lt;&gt;"",$I250,IF(COUNTIFS('Banco'!$F$6:$F$405,$F250,'Banco'!$A$6:$A$405,"&gt;="&amp;$A250-Instrucciones!$B$25,'Banco'!$A$6:$A$405,"&lt;="&amp;$A250+Instrucciones!$B$25)=0,"No aparece en el banco",IF(COUNTIF($F$6:$F$405,$F250)&lt;=COUNTIF('Banco'!$F$6:$F$405,$F250),"Conciliado","Revisar"))))</f>
        <v/>
      </c>
    </row>
    <row r="251">
      <c r="A251" s="35" t="n"/>
      <c r="B251" s="36" t="n"/>
      <c r="C251" s="36" t="n"/>
      <c r="D251" s="37" t="n"/>
      <c r="E251" s="37" t="n"/>
      <c r="F251" s="30">
        <f>IF(AND($D251="",$E251=""),"",$D251-$E251)</f>
        <v/>
      </c>
      <c r="G251" s="31">
        <f>IF($A251="","",IF($A251&lt;MIN('Tipos de cambio'!$A$6:$A$605),"fuera de rango",IFERROR(LOOKUP($A251,'Tipos de cambio'!$A$6:$A$605,'Tipos de cambio'!$B$6:$B$605),"fuera de rango")))</f>
        <v/>
      </c>
      <c r="H251" s="32">
        <f>IF(OR($F251="",NOT(ISNUMBER($G251))),"",$F251*$G251)</f>
        <v/>
      </c>
      <c r="I251" s="33" t="n"/>
      <c r="J251" s="34">
        <f>IF($F251="","",IF($I251&lt;&gt;"",$I251,IF(COUNTIFS('Banco'!$F$6:$F$405,$F251,'Banco'!$A$6:$A$405,"&gt;="&amp;$A251-Instrucciones!$B$25,'Banco'!$A$6:$A$405,"&lt;="&amp;$A251+Instrucciones!$B$25)=0,"No aparece en el banco",IF(COUNTIF($F$6:$F$405,$F251)&lt;=COUNTIF('Banco'!$F$6:$F$405,$F251),"Conciliado","Revisar"))))</f>
        <v/>
      </c>
    </row>
    <row r="252">
      <c r="A252" s="35" t="n"/>
      <c r="B252" s="36" t="n"/>
      <c r="C252" s="36" t="n"/>
      <c r="D252" s="37" t="n"/>
      <c r="E252" s="37" t="n"/>
      <c r="F252" s="30">
        <f>IF(AND($D252="",$E252=""),"",$D252-$E252)</f>
        <v/>
      </c>
      <c r="G252" s="31">
        <f>IF($A252="","",IF($A252&lt;MIN('Tipos de cambio'!$A$6:$A$605),"fuera de rango",IFERROR(LOOKUP($A252,'Tipos de cambio'!$A$6:$A$605,'Tipos de cambio'!$B$6:$B$605),"fuera de rango")))</f>
        <v/>
      </c>
      <c r="H252" s="32">
        <f>IF(OR($F252="",NOT(ISNUMBER($G252))),"",$F252*$G252)</f>
        <v/>
      </c>
      <c r="I252" s="33" t="n"/>
      <c r="J252" s="34">
        <f>IF($F252="","",IF($I252&lt;&gt;"",$I252,IF(COUNTIFS('Banco'!$F$6:$F$405,$F252,'Banco'!$A$6:$A$405,"&gt;="&amp;$A252-Instrucciones!$B$25,'Banco'!$A$6:$A$405,"&lt;="&amp;$A252+Instrucciones!$B$25)=0,"No aparece en el banco",IF(COUNTIF($F$6:$F$405,$F252)&lt;=COUNTIF('Banco'!$F$6:$F$405,$F252),"Conciliado","Revisar"))))</f>
        <v/>
      </c>
    </row>
    <row r="253">
      <c r="A253" s="35" t="n"/>
      <c r="B253" s="36" t="n"/>
      <c r="C253" s="36" t="n"/>
      <c r="D253" s="37" t="n"/>
      <c r="E253" s="37" t="n"/>
      <c r="F253" s="30">
        <f>IF(AND($D253="",$E253=""),"",$D253-$E253)</f>
        <v/>
      </c>
      <c r="G253" s="31">
        <f>IF($A253="","",IF($A253&lt;MIN('Tipos de cambio'!$A$6:$A$605),"fuera de rango",IFERROR(LOOKUP($A253,'Tipos de cambio'!$A$6:$A$605,'Tipos de cambio'!$B$6:$B$605),"fuera de rango")))</f>
        <v/>
      </c>
      <c r="H253" s="32">
        <f>IF(OR($F253="",NOT(ISNUMBER($G253))),"",$F253*$G253)</f>
        <v/>
      </c>
      <c r="I253" s="33" t="n"/>
      <c r="J253" s="34">
        <f>IF($F253="","",IF($I253&lt;&gt;"",$I253,IF(COUNTIFS('Banco'!$F$6:$F$405,$F253,'Banco'!$A$6:$A$405,"&gt;="&amp;$A253-Instrucciones!$B$25,'Banco'!$A$6:$A$405,"&lt;="&amp;$A253+Instrucciones!$B$25)=0,"No aparece en el banco",IF(COUNTIF($F$6:$F$405,$F253)&lt;=COUNTIF('Banco'!$F$6:$F$405,$F253),"Conciliado","Revisar"))))</f>
        <v/>
      </c>
    </row>
    <row r="254">
      <c r="A254" s="35" t="n"/>
      <c r="B254" s="36" t="n"/>
      <c r="C254" s="36" t="n"/>
      <c r="D254" s="37" t="n"/>
      <c r="E254" s="37" t="n"/>
      <c r="F254" s="30">
        <f>IF(AND($D254="",$E254=""),"",$D254-$E254)</f>
        <v/>
      </c>
      <c r="G254" s="31">
        <f>IF($A254="","",IF($A254&lt;MIN('Tipos de cambio'!$A$6:$A$605),"fuera de rango",IFERROR(LOOKUP($A254,'Tipos de cambio'!$A$6:$A$605,'Tipos de cambio'!$B$6:$B$605),"fuera de rango")))</f>
        <v/>
      </c>
      <c r="H254" s="32">
        <f>IF(OR($F254="",NOT(ISNUMBER($G254))),"",$F254*$G254)</f>
        <v/>
      </c>
      <c r="I254" s="33" t="n"/>
      <c r="J254" s="34">
        <f>IF($F254="","",IF($I254&lt;&gt;"",$I254,IF(COUNTIFS('Banco'!$F$6:$F$405,$F254,'Banco'!$A$6:$A$405,"&gt;="&amp;$A254-Instrucciones!$B$25,'Banco'!$A$6:$A$405,"&lt;="&amp;$A254+Instrucciones!$B$25)=0,"No aparece en el banco",IF(COUNTIF($F$6:$F$405,$F254)&lt;=COUNTIF('Banco'!$F$6:$F$405,$F254),"Conciliado","Revisar"))))</f>
        <v/>
      </c>
    </row>
    <row r="255">
      <c r="A255" s="35" t="n"/>
      <c r="B255" s="36" t="n"/>
      <c r="C255" s="36" t="n"/>
      <c r="D255" s="37" t="n"/>
      <c r="E255" s="37" t="n"/>
      <c r="F255" s="30">
        <f>IF(AND($D255="",$E255=""),"",$D255-$E255)</f>
        <v/>
      </c>
      <c r="G255" s="31">
        <f>IF($A255="","",IF($A255&lt;MIN('Tipos de cambio'!$A$6:$A$605),"fuera de rango",IFERROR(LOOKUP($A255,'Tipos de cambio'!$A$6:$A$605,'Tipos de cambio'!$B$6:$B$605),"fuera de rango")))</f>
        <v/>
      </c>
      <c r="H255" s="32">
        <f>IF(OR($F255="",NOT(ISNUMBER($G255))),"",$F255*$G255)</f>
        <v/>
      </c>
      <c r="I255" s="33" t="n"/>
      <c r="J255" s="34">
        <f>IF($F255="","",IF($I255&lt;&gt;"",$I255,IF(COUNTIFS('Banco'!$F$6:$F$405,$F255,'Banco'!$A$6:$A$405,"&gt;="&amp;$A255-Instrucciones!$B$25,'Banco'!$A$6:$A$405,"&lt;="&amp;$A255+Instrucciones!$B$25)=0,"No aparece en el banco",IF(COUNTIF($F$6:$F$405,$F255)&lt;=COUNTIF('Banco'!$F$6:$F$405,$F255),"Conciliado","Revisar"))))</f>
        <v/>
      </c>
    </row>
    <row r="256">
      <c r="A256" s="35" t="n"/>
      <c r="B256" s="36" t="n"/>
      <c r="C256" s="36" t="n"/>
      <c r="D256" s="37" t="n"/>
      <c r="E256" s="37" t="n"/>
      <c r="F256" s="30">
        <f>IF(AND($D256="",$E256=""),"",$D256-$E256)</f>
        <v/>
      </c>
      <c r="G256" s="31">
        <f>IF($A256="","",IF($A256&lt;MIN('Tipos de cambio'!$A$6:$A$605),"fuera de rango",IFERROR(LOOKUP($A256,'Tipos de cambio'!$A$6:$A$605,'Tipos de cambio'!$B$6:$B$605),"fuera de rango")))</f>
        <v/>
      </c>
      <c r="H256" s="32">
        <f>IF(OR($F256="",NOT(ISNUMBER($G256))),"",$F256*$G256)</f>
        <v/>
      </c>
      <c r="I256" s="33" t="n"/>
      <c r="J256" s="34">
        <f>IF($F256="","",IF($I256&lt;&gt;"",$I256,IF(COUNTIFS('Banco'!$F$6:$F$405,$F256,'Banco'!$A$6:$A$405,"&gt;="&amp;$A256-Instrucciones!$B$25,'Banco'!$A$6:$A$405,"&lt;="&amp;$A256+Instrucciones!$B$25)=0,"No aparece en el banco",IF(COUNTIF($F$6:$F$405,$F256)&lt;=COUNTIF('Banco'!$F$6:$F$405,$F256),"Conciliado","Revisar"))))</f>
        <v/>
      </c>
    </row>
    <row r="257">
      <c r="A257" s="35" t="n"/>
      <c r="B257" s="36" t="n"/>
      <c r="C257" s="36" t="n"/>
      <c r="D257" s="37" t="n"/>
      <c r="E257" s="37" t="n"/>
      <c r="F257" s="30">
        <f>IF(AND($D257="",$E257=""),"",$D257-$E257)</f>
        <v/>
      </c>
      <c r="G257" s="31">
        <f>IF($A257="","",IF($A257&lt;MIN('Tipos de cambio'!$A$6:$A$605),"fuera de rango",IFERROR(LOOKUP($A257,'Tipos de cambio'!$A$6:$A$605,'Tipos de cambio'!$B$6:$B$605),"fuera de rango")))</f>
        <v/>
      </c>
      <c r="H257" s="32">
        <f>IF(OR($F257="",NOT(ISNUMBER($G257))),"",$F257*$G257)</f>
        <v/>
      </c>
      <c r="I257" s="33" t="n"/>
      <c r="J257" s="34">
        <f>IF($F257="","",IF($I257&lt;&gt;"",$I257,IF(COUNTIFS('Banco'!$F$6:$F$405,$F257,'Banco'!$A$6:$A$405,"&gt;="&amp;$A257-Instrucciones!$B$25,'Banco'!$A$6:$A$405,"&lt;="&amp;$A257+Instrucciones!$B$25)=0,"No aparece en el banco",IF(COUNTIF($F$6:$F$405,$F257)&lt;=COUNTIF('Banco'!$F$6:$F$405,$F257),"Conciliado","Revisar"))))</f>
        <v/>
      </c>
    </row>
    <row r="258">
      <c r="A258" s="35" t="n"/>
      <c r="B258" s="36" t="n"/>
      <c r="C258" s="36" t="n"/>
      <c r="D258" s="37" t="n"/>
      <c r="E258" s="37" t="n"/>
      <c r="F258" s="30">
        <f>IF(AND($D258="",$E258=""),"",$D258-$E258)</f>
        <v/>
      </c>
      <c r="G258" s="31">
        <f>IF($A258="","",IF($A258&lt;MIN('Tipos de cambio'!$A$6:$A$605),"fuera de rango",IFERROR(LOOKUP($A258,'Tipos de cambio'!$A$6:$A$605,'Tipos de cambio'!$B$6:$B$605),"fuera de rango")))</f>
        <v/>
      </c>
      <c r="H258" s="32">
        <f>IF(OR($F258="",NOT(ISNUMBER($G258))),"",$F258*$G258)</f>
        <v/>
      </c>
      <c r="I258" s="33" t="n"/>
      <c r="J258" s="34">
        <f>IF($F258="","",IF($I258&lt;&gt;"",$I258,IF(COUNTIFS('Banco'!$F$6:$F$405,$F258,'Banco'!$A$6:$A$405,"&gt;="&amp;$A258-Instrucciones!$B$25,'Banco'!$A$6:$A$405,"&lt;="&amp;$A258+Instrucciones!$B$25)=0,"No aparece en el banco",IF(COUNTIF($F$6:$F$405,$F258)&lt;=COUNTIF('Banco'!$F$6:$F$405,$F258),"Conciliado","Revisar"))))</f>
        <v/>
      </c>
    </row>
    <row r="259">
      <c r="A259" s="35" t="n"/>
      <c r="B259" s="36" t="n"/>
      <c r="C259" s="36" t="n"/>
      <c r="D259" s="37" t="n"/>
      <c r="E259" s="37" t="n"/>
      <c r="F259" s="30">
        <f>IF(AND($D259="",$E259=""),"",$D259-$E259)</f>
        <v/>
      </c>
      <c r="G259" s="31">
        <f>IF($A259="","",IF($A259&lt;MIN('Tipos de cambio'!$A$6:$A$605),"fuera de rango",IFERROR(LOOKUP($A259,'Tipos de cambio'!$A$6:$A$605,'Tipos de cambio'!$B$6:$B$605),"fuera de rango")))</f>
        <v/>
      </c>
      <c r="H259" s="32">
        <f>IF(OR($F259="",NOT(ISNUMBER($G259))),"",$F259*$G259)</f>
        <v/>
      </c>
      <c r="I259" s="33" t="n"/>
      <c r="J259" s="34">
        <f>IF($F259="","",IF($I259&lt;&gt;"",$I259,IF(COUNTIFS('Banco'!$F$6:$F$405,$F259,'Banco'!$A$6:$A$405,"&gt;="&amp;$A259-Instrucciones!$B$25,'Banco'!$A$6:$A$405,"&lt;="&amp;$A259+Instrucciones!$B$25)=0,"No aparece en el banco",IF(COUNTIF($F$6:$F$405,$F259)&lt;=COUNTIF('Banco'!$F$6:$F$405,$F259),"Conciliado","Revisar"))))</f>
        <v/>
      </c>
    </row>
    <row r="260">
      <c r="A260" s="35" t="n"/>
      <c r="B260" s="36" t="n"/>
      <c r="C260" s="36" t="n"/>
      <c r="D260" s="37" t="n"/>
      <c r="E260" s="37" t="n"/>
      <c r="F260" s="30">
        <f>IF(AND($D260="",$E260=""),"",$D260-$E260)</f>
        <v/>
      </c>
      <c r="G260" s="31">
        <f>IF($A260="","",IF($A260&lt;MIN('Tipos de cambio'!$A$6:$A$605),"fuera de rango",IFERROR(LOOKUP($A260,'Tipos de cambio'!$A$6:$A$605,'Tipos de cambio'!$B$6:$B$605),"fuera de rango")))</f>
        <v/>
      </c>
      <c r="H260" s="32">
        <f>IF(OR($F260="",NOT(ISNUMBER($G260))),"",$F260*$G260)</f>
        <v/>
      </c>
      <c r="I260" s="33" t="n"/>
      <c r="J260" s="34">
        <f>IF($F260="","",IF($I260&lt;&gt;"",$I260,IF(COUNTIFS('Banco'!$F$6:$F$405,$F260,'Banco'!$A$6:$A$405,"&gt;="&amp;$A260-Instrucciones!$B$25,'Banco'!$A$6:$A$405,"&lt;="&amp;$A260+Instrucciones!$B$25)=0,"No aparece en el banco",IF(COUNTIF($F$6:$F$405,$F260)&lt;=COUNTIF('Banco'!$F$6:$F$405,$F260),"Conciliado","Revisar"))))</f>
        <v/>
      </c>
    </row>
    <row r="261">
      <c r="A261" s="35" t="n"/>
      <c r="B261" s="36" t="n"/>
      <c r="C261" s="36" t="n"/>
      <c r="D261" s="37" t="n"/>
      <c r="E261" s="37" t="n"/>
      <c r="F261" s="30">
        <f>IF(AND($D261="",$E261=""),"",$D261-$E261)</f>
        <v/>
      </c>
      <c r="G261" s="31">
        <f>IF($A261="","",IF($A261&lt;MIN('Tipos de cambio'!$A$6:$A$605),"fuera de rango",IFERROR(LOOKUP($A261,'Tipos de cambio'!$A$6:$A$605,'Tipos de cambio'!$B$6:$B$605),"fuera de rango")))</f>
        <v/>
      </c>
      <c r="H261" s="32">
        <f>IF(OR($F261="",NOT(ISNUMBER($G261))),"",$F261*$G261)</f>
        <v/>
      </c>
      <c r="I261" s="33" t="n"/>
      <c r="J261" s="34">
        <f>IF($F261="","",IF($I261&lt;&gt;"",$I261,IF(COUNTIFS('Banco'!$F$6:$F$405,$F261,'Banco'!$A$6:$A$405,"&gt;="&amp;$A261-Instrucciones!$B$25,'Banco'!$A$6:$A$405,"&lt;="&amp;$A261+Instrucciones!$B$25)=0,"No aparece en el banco",IF(COUNTIF($F$6:$F$405,$F261)&lt;=COUNTIF('Banco'!$F$6:$F$405,$F261),"Conciliado","Revisar"))))</f>
        <v/>
      </c>
    </row>
    <row r="262">
      <c r="A262" s="35" t="n"/>
      <c r="B262" s="36" t="n"/>
      <c r="C262" s="36" t="n"/>
      <c r="D262" s="37" t="n"/>
      <c r="E262" s="37" t="n"/>
      <c r="F262" s="30">
        <f>IF(AND($D262="",$E262=""),"",$D262-$E262)</f>
        <v/>
      </c>
      <c r="G262" s="31">
        <f>IF($A262="","",IF($A262&lt;MIN('Tipos de cambio'!$A$6:$A$605),"fuera de rango",IFERROR(LOOKUP($A262,'Tipos de cambio'!$A$6:$A$605,'Tipos de cambio'!$B$6:$B$605),"fuera de rango")))</f>
        <v/>
      </c>
      <c r="H262" s="32">
        <f>IF(OR($F262="",NOT(ISNUMBER($G262))),"",$F262*$G262)</f>
        <v/>
      </c>
      <c r="I262" s="33" t="n"/>
      <c r="J262" s="34">
        <f>IF($F262="","",IF($I262&lt;&gt;"",$I262,IF(COUNTIFS('Banco'!$F$6:$F$405,$F262,'Banco'!$A$6:$A$405,"&gt;="&amp;$A262-Instrucciones!$B$25,'Banco'!$A$6:$A$405,"&lt;="&amp;$A262+Instrucciones!$B$25)=0,"No aparece en el banco",IF(COUNTIF($F$6:$F$405,$F262)&lt;=COUNTIF('Banco'!$F$6:$F$405,$F262),"Conciliado","Revisar"))))</f>
        <v/>
      </c>
    </row>
    <row r="263">
      <c r="A263" s="35" t="n"/>
      <c r="B263" s="36" t="n"/>
      <c r="C263" s="36" t="n"/>
      <c r="D263" s="37" t="n"/>
      <c r="E263" s="37" t="n"/>
      <c r="F263" s="30">
        <f>IF(AND($D263="",$E263=""),"",$D263-$E263)</f>
        <v/>
      </c>
      <c r="G263" s="31">
        <f>IF($A263="","",IF($A263&lt;MIN('Tipos de cambio'!$A$6:$A$605),"fuera de rango",IFERROR(LOOKUP($A263,'Tipos de cambio'!$A$6:$A$605,'Tipos de cambio'!$B$6:$B$605),"fuera de rango")))</f>
        <v/>
      </c>
      <c r="H263" s="32">
        <f>IF(OR($F263="",NOT(ISNUMBER($G263))),"",$F263*$G263)</f>
        <v/>
      </c>
      <c r="I263" s="33" t="n"/>
      <c r="J263" s="34">
        <f>IF($F263="","",IF($I263&lt;&gt;"",$I263,IF(COUNTIFS('Banco'!$F$6:$F$405,$F263,'Banco'!$A$6:$A$405,"&gt;="&amp;$A263-Instrucciones!$B$25,'Banco'!$A$6:$A$405,"&lt;="&amp;$A263+Instrucciones!$B$25)=0,"No aparece en el banco",IF(COUNTIF($F$6:$F$405,$F263)&lt;=COUNTIF('Banco'!$F$6:$F$405,$F263),"Conciliado","Revisar"))))</f>
        <v/>
      </c>
    </row>
    <row r="264">
      <c r="A264" s="35" t="n"/>
      <c r="B264" s="36" t="n"/>
      <c r="C264" s="36" t="n"/>
      <c r="D264" s="37" t="n"/>
      <c r="E264" s="37" t="n"/>
      <c r="F264" s="30">
        <f>IF(AND($D264="",$E264=""),"",$D264-$E264)</f>
        <v/>
      </c>
      <c r="G264" s="31">
        <f>IF($A264="","",IF($A264&lt;MIN('Tipos de cambio'!$A$6:$A$605),"fuera de rango",IFERROR(LOOKUP($A264,'Tipos de cambio'!$A$6:$A$605,'Tipos de cambio'!$B$6:$B$605),"fuera de rango")))</f>
        <v/>
      </c>
      <c r="H264" s="32">
        <f>IF(OR($F264="",NOT(ISNUMBER($G264))),"",$F264*$G264)</f>
        <v/>
      </c>
      <c r="I264" s="33" t="n"/>
      <c r="J264" s="34">
        <f>IF($F264="","",IF($I264&lt;&gt;"",$I264,IF(COUNTIFS('Banco'!$F$6:$F$405,$F264,'Banco'!$A$6:$A$405,"&gt;="&amp;$A264-Instrucciones!$B$25,'Banco'!$A$6:$A$405,"&lt;="&amp;$A264+Instrucciones!$B$25)=0,"No aparece en el banco",IF(COUNTIF($F$6:$F$405,$F264)&lt;=COUNTIF('Banco'!$F$6:$F$405,$F264),"Conciliado","Revisar"))))</f>
        <v/>
      </c>
    </row>
    <row r="265">
      <c r="A265" s="35" t="n"/>
      <c r="B265" s="36" t="n"/>
      <c r="C265" s="36" t="n"/>
      <c r="D265" s="37" t="n"/>
      <c r="E265" s="37" t="n"/>
      <c r="F265" s="30">
        <f>IF(AND($D265="",$E265=""),"",$D265-$E265)</f>
        <v/>
      </c>
      <c r="G265" s="31">
        <f>IF($A265="","",IF($A265&lt;MIN('Tipos de cambio'!$A$6:$A$605),"fuera de rango",IFERROR(LOOKUP($A265,'Tipos de cambio'!$A$6:$A$605,'Tipos de cambio'!$B$6:$B$605),"fuera de rango")))</f>
        <v/>
      </c>
      <c r="H265" s="32">
        <f>IF(OR($F265="",NOT(ISNUMBER($G265))),"",$F265*$G265)</f>
        <v/>
      </c>
      <c r="I265" s="33" t="n"/>
      <c r="J265" s="34">
        <f>IF($F265="","",IF($I265&lt;&gt;"",$I265,IF(COUNTIFS('Banco'!$F$6:$F$405,$F265,'Banco'!$A$6:$A$405,"&gt;="&amp;$A265-Instrucciones!$B$25,'Banco'!$A$6:$A$405,"&lt;="&amp;$A265+Instrucciones!$B$25)=0,"No aparece en el banco",IF(COUNTIF($F$6:$F$405,$F265)&lt;=COUNTIF('Banco'!$F$6:$F$405,$F265),"Conciliado","Revisar"))))</f>
        <v/>
      </c>
    </row>
    <row r="266">
      <c r="A266" s="35" t="n"/>
      <c r="B266" s="36" t="n"/>
      <c r="C266" s="36" t="n"/>
      <c r="D266" s="37" t="n"/>
      <c r="E266" s="37" t="n"/>
      <c r="F266" s="30">
        <f>IF(AND($D266="",$E266=""),"",$D266-$E266)</f>
        <v/>
      </c>
      <c r="G266" s="31">
        <f>IF($A266="","",IF($A266&lt;MIN('Tipos de cambio'!$A$6:$A$605),"fuera de rango",IFERROR(LOOKUP($A266,'Tipos de cambio'!$A$6:$A$605,'Tipos de cambio'!$B$6:$B$605),"fuera de rango")))</f>
        <v/>
      </c>
      <c r="H266" s="32">
        <f>IF(OR($F266="",NOT(ISNUMBER($G266))),"",$F266*$G266)</f>
        <v/>
      </c>
      <c r="I266" s="33" t="n"/>
      <c r="J266" s="34">
        <f>IF($F266="","",IF($I266&lt;&gt;"",$I266,IF(COUNTIFS('Banco'!$F$6:$F$405,$F266,'Banco'!$A$6:$A$405,"&gt;="&amp;$A266-Instrucciones!$B$25,'Banco'!$A$6:$A$405,"&lt;="&amp;$A266+Instrucciones!$B$25)=0,"No aparece en el banco",IF(COUNTIF($F$6:$F$405,$F266)&lt;=COUNTIF('Banco'!$F$6:$F$405,$F266),"Conciliado","Revisar"))))</f>
        <v/>
      </c>
    </row>
    <row r="267">
      <c r="A267" s="35" t="n"/>
      <c r="B267" s="36" t="n"/>
      <c r="C267" s="36" t="n"/>
      <c r="D267" s="37" t="n"/>
      <c r="E267" s="37" t="n"/>
      <c r="F267" s="30">
        <f>IF(AND($D267="",$E267=""),"",$D267-$E267)</f>
        <v/>
      </c>
      <c r="G267" s="31">
        <f>IF($A267="","",IF($A267&lt;MIN('Tipos de cambio'!$A$6:$A$605),"fuera de rango",IFERROR(LOOKUP($A267,'Tipos de cambio'!$A$6:$A$605,'Tipos de cambio'!$B$6:$B$605),"fuera de rango")))</f>
        <v/>
      </c>
      <c r="H267" s="32">
        <f>IF(OR($F267="",NOT(ISNUMBER($G267))),"",$F267*$G267)</f>
        <v/>
      </c>
      <c r="I267" s="33" t="n"/>
      <c r="J267" s="34">
        <f>IF($F267="","",IF($I267&lt;&gt;"",$I267,IF(COUNTIFS('Banco'!$F$6:$F$405,$F267,'Banco'!$A$6:$A$405,"&gt;="&amp;$A267-Instrucciones!$B$25,'Banco'!$A$6:$A$405,"&lt;="&amp;$A267+Instrucciones!$B$25)=0,"No aparece en el banco",IF(COUNTIF($F$6:$F$405,$F267)&lt;=COUNTIF('Banco'!$F$6:$F$405,$F267),"Conciliado","Revisar"))))</f>
        <v/>
      </c>
    </row>
    <row r="268">
      <c r="A268" s="35" t="n"/>
      <c r="B268" s="36" t="n"/>
      <c r="C268" s="36" t="n"/>
      <c r="D268" s="37" t="n"/>
      <c r="E268" s="37" t="n"/>
      <c r="F268" s="30">
        <f>IF(AND($D268="",$E268=""),"",$D268-$E268)</f>
        <v/>
      </c>
      <c r="G268" s="31">
        <f>IF($A268="","",IF($A268&lt;MIN('Tipos de cambio'!$A$6:$A$605),"fuera de rango",IFERROR(LOOKUP($A268,'Tipos de cambio'!$A$6:$A$605,'Tipos de cambio'!$B$6:$B$605),"fuera de rango")))</f>
        <v/>
      </c>
      <c r="H268" s="32">
        <f>IF(OR($F268="",NOT(ISNUMBER($G268))),"",$F268*$G268)</f>
        <v/>
      </c>
      <c r="I268" s="33" t="n"/>
      <c r="J268" s="34">
        <f>IF($F268="","",IF($I268&lt;&gt;"",$I268,IF(COUNTIFS('Banco'!$F$6:$F$405,$F268,'Banco'!$A$6:$A$405,"&gt;="&amp;$A268-Instrucciones!$B$25,'Banco'!$A$6:$A$405,"&lt;="&amp;$A268+Instrucciones!$B$25)=0,"No aparece en el banco",IF(COUNTIF($F$6:$F$405,$F268)&lt;=COUNTIF('Banco'!$F$6:$F$405,$F268),"Conciliado","Revisar"))))</f>
        <v/>
      </c>
    </row>
    <row r="269">
      <c r="A269" s="35" t="n"/>
      <c r="B269" s="36" t="n"/>
      <c r="C269" s="36" t="n"/>
      <c r="D269" s="37" t="n"/>
      <c r="E269" s="37" t="n"/>
      <c r="F269" s="30">
        <f>IF(AND($D269="",$E269=""),"",$D269-$E269)</f>
        <v/>
      </c>
      <c r="G269" s="31">
        <f>IF($A269="","",IF($A269&lt;MIN('Tipos de cambio'!$A$6:$A$605),"fuera de rango",IFERROR(LOOKUP($A269,'Tipos de cambio'!$A$6:$A$605,'Tipos de cambio'!$B$6:$B$605),"fuera de rango")))</f>
        <v/>
      </c>
      <c r="H269" s="32">
        <f>IF(OR($F269="",NOT(ISNUMBER($G269))),"",$F269*$G269)</f>
        <v/>
      </c>
      <c r="I269" s="33" t="n"/>
      <c r="J269" s="34">
        <f>IF($F269="","",IF($I269&lt;&gt;"",$I269,IF(COUNTIFS('Banco'!$F$6:$F$405,$F269,'Banco'!$A$6:$A$405,"&gt;="&amp;$A269-Instrucciones!$B$25,'Banco'!$A$6:$A$405,"&lt;="&amp;$A269+Instrucciones!$B$25)=0,"No aparece en el banco",IF(COUNTIF($F$6:$F$405,$F269)&lt;=COUNTIF('Banco'!$F$6:$F$405,$F269),"Conciliado","Revisar"))))</f>
        <v/>
      </c>
    </row>
    <row r="270">
      <c r="A270" s="35" t="n"/>
      <c r="B270" s="36" t="n"/>
      <c r="C270" s="36" t="n"/>
      <c r="D270" s="37" t="n"/>
      <c r="E270" s="37" t="n"/>
      <c r="F270" s="30">
        <f>IF(AND($D270="",$E270=""),"",$D270-$E270)</f>
        <v/>
      </c>
      <c r="G270" s="31">
        <f>IF($A270="","",IF($A270&lt;MIN('Tipos de cambio'!$A$6:$A$605),"fuera de rango",IFERROR(LOOKUP($A270,'Tipos de cambio'!$A$6:$A$605,'Tipos de cambio'!$B$6:$B$605),"fuera de rango")))</f>
        <v/>
      </c>
      <c r="H270" s="32">
        <f>IF(OR($F270="",NOT(ISNUMBER($G270))),"",$F270*$G270)</f>
        <v/>
      </c>
      <c r="I270" s="33" t="n"/>
      <c r="J270" s="34">
        <f>IF($F270="","",IF($I270&lt;&gt;"",$I270,IF(COUNTIFS('Banco'!$F$6:$F$405,$F270,'Banco'!$A$6:$A$405,"&gt;="&amp;$A270-Instrucciones!$B$25,'Banco'!$A$6:$A$405,"&lt;="&amp;$A270+Instrucciones!$B$25)=0,"No aparece en el banco",IF(COUNTIF($F$6:$F$405,$F270)&lt;=COUNTIF('Banco'!$F$6:$F$405,$F270),"Conciliado","Revisar"))))</f>
        <v/>
      </c>
    </row>
    <row r="271">
      <c r="A271" s="35" t="n"/>
      <c r="B271" s="36" t="n"/>
      <c r="C271" s="36" t="n"/>
      <c r="D271" s="37" t="n"/>
      <c r="E271" s="37" t="n"/>
      <c r="F271" s="30">
        <f>IF(AND($D271="",$E271=""),"",$D271-$E271)</f>
        <v/>
      </c>
      <c r="G271" s="31">
        <f>IF($A271="","",IF($A271&lt;MIN('Tipos de cambio'!$A$6:$A$605),"fuera de rango",IFERROR(LOOKUP($A271,'Tipos de cambio'!$A$6:$A$605,'Tipos de cambio'!$B$6:$B$605),"fuera de rango")))</f>
        <v/>
      </c>
      <c r="H271" s="32">
        <f>IF(OR($F271="",NOT(ISNUMBER($G271))),"",$F271*$G271)</f>
        <v/>
      </c>
      <c r="I271" s="33" t="n"/>
      <c r="J271" s="34">
        <f>IF($F271="","",IF($I271&lt;&gt;"",$I271,IF(COUNTIFS('Banco'!$F$6:$F$405,$F271,'Banco'!$A$6:$A$405,"&gt;="&amp;$A271-Instrucciones!$B$25,'Banco'!$A$6:$A$405,"&lt;="&amp;$A271+Instrucciones!$B$25)=0,"No aparece en el banco",IF(COUNTIF($F$6:$F$405,$F271)&lt;=COUNTIF('Banco'!$F$6:$F$405,$F271),"Conciliado","Revisar"))))</f>
        <v/>
      </c>
    </row>
    <row r="272">
      <c r="A272" s="35" t="n"/>
      <c r="B272" s="36" t="n"/>
      <c r="C272" s="36" t="n"/>
      <c r="D272" s="37" t="n"/>
      <c r="E272" s="37" t="n"/>
      <c r="F272" s="30">
        <f>IF(AND($D272="",$E272=""),"",$D272-$E272)</f>
        <v/>
      </c>
      <c r="G272" s="31">
        <f>IF($A272="","",IF($A272&lt;MIN('Tipos de cambio'!$A$6:$A$605),"fuera de rango",IFERROR(LOOKUP($A272,'Tipos de cambio'!$A$6:$A$605,'Tipos de cambio'!$B$6:$B$605),"fuera de rango")))</f>
        <v/>
      </c>
      <c r="H272" s="32">
        <f>IF(OR($F272="",NOT(ISNUMBER($G272))),"",$F272*$G272)</f>
        <v/>
      </c>
      <c r="I272" s="33" t="n"/>
      <c r="J272" s="34">
        <f>IF($F272="","",IF($I272&lt;&gt;"",$I272,IF(COUNTIFS('Banco'!$F$6:$F$405,$F272,'Banco'!$A$6:$A$405,"&gt;="&amp;$A272-Instrucciones!$B$25,'Banco'!$A$6:$A$405,"&lt;="&amp;$A272+Instrucciones!$B$25)=0,"No aparece en el banco",IF(COUNTIF($F$6:$F$405,$F272)&lt;=COUNTIF('Banco'!$F$6:$F$405,$F272),"Conciliado","Revisar"))))</f>
        <v/>
      </c>
    </row>
    <row r="273">
      <c r="A273" s="35" t="n"/>
      <c r="B273" s="36" t="n"/>
      <c r="C273" s="36" t="n"/>
      <c r="D273" s="37" t="n"/>
      <c r="E273" s="37" t="n"/>
      <c r="F273" s="30">
        <f>IF(AND($D273="",$E273=""),"",$D273-$E273)</f>
        <v/>
      </c>
      <c r="G273" s="31">
        <f>IF($A273="","",IF($A273&lt;MIN('Tipos de cambio'!$A$6:$A$605),"fuera de rango",IFERROR(LOOKUP($A273,'Tipos de cambio'!$A$6:$A$605,'Tipos de cambio'!$B$6:$B$605),"fuera de rango")))</f>
        <v/>
      </c>
      <c r="H273" s="32">
        <f>IF(OR($F273="",NOT(ISNUMBER($G273))),"",$F273*$G273)</f>
        <v/>
      </c>
      <c r="I273" s="33" t="n"/>
      <c r="J273" s="34">
        <f>IF($F273="","",IF($I273&lt;&gt;"",$I273,IF(COUNTIFS('Banco'!$F$6:$F$405,$F273,'Banco'!$A$6:$A$405,"&gt;="&amp;$A273-Instrucciones!$B$25,'Banco'!$A$6:$A$405,"&lt;="&amp;$A273+Instrucciones!$B$25)=0,"No aparece en el banco",IF(COUNTIF($F$6:$F$405,$F273)&lt;=COUNTIF('Banco'!$F$6:$F$405,$F273),"Conciliado","Revisar"))))</f>
        <v/>
      </c>
    </row>
    <row r="274">
      <c r="A274" s="35" t="n"/>
      <c r="B274" s="36" t="n"/>
      <c r="C274" s="36" t="n"/>
      <c r="D274" s="37" t="n"/>
      <c r="E274" s="37" t="n"/>
      <c r="F274" s="30">
        <f>IF(AND($D274="",$E274=""),"",$D274-$E274)</f>
        <v/>
      </c>
      <c r="G274" s="31">
        <f>IF($A274="","",IF($A274&lt;MIN('Tipos de cambio'!$A$6:$A$605),"fuera de rango",IFERROR(LOOKUP($A274,'Tipos de cambio'!$A$6:$A$605,'Tipos de cambio'!$B$6:$B$605),"fuera de rango")))</f>
        <v/>
      </c>
      <c r="H274" s="32">
        <f>IF(OR($F274="",NOT(ISNUMBER($G274))),"",$F274*$G274)</f>
        <v/>
      </c>
      <c r="I274" s="33" t="n"/>
      <c r="J274" s="34">
        <f>IF($F274="","",IF($I274&lt;&gt;"",$I274,IF(COUNTIFS('Banco'!$F$6:$F$405,$F274,'Banco'!$A$6:$A$405,"&gt;="&amp;$A274-Instrucciones!$B$25,'Banco'!$A$6:$A$405,"&lt;="&amp;$A274+Instrucciones!$B$25)=0,"No aparece en el banco",IF(COUNTIF($F$6:$F$405,$F274)&lt;=COUNTIF('Banco'!$F$6:$F$405,$F274),"Conciliado","Revisar"))))</f>
        <v/>
      </c>
    </row>
    <row r="275">
      <c r="A275" s="35" t="n"/>
      <c r="B275" s="36" t="n"/>
      <c r="C275" s="36" t="n"/>
      <c r="D275" s="37" t="n"/>
      <c r="E275" s="37" t="n"/>
      <c r="F275" s="30">
        <f>IF(AND($D275="",$E275=""),"",$D275-$E275)</f>
        <v/>
      </c>
      <c r="G275" s="31">
        <f>IF($A275="","",IF($A275&lt;MIN('Tipos de cambio'!$A$6:$A$605),"fuera de rango",IFERROR(LOOKUP($A275,'Tipos de cambio'!$A$6:$A$605,'Tipos de cambio'!$B$6:$B$605),"fuera de rango")))</f>
        <v/>
      </c>
      <c r="H275" s="32">
        <f>IF(OR($F275="",NOT(ISNUMBER($G275))),"",$F275*$G275)</f>
        <v/>
      </c>
      <c r="I275" s="33" t="n"/>
      <c r="J275" s="34">
        <f>IF($F275="","",IF($I275&lt;&gt;"",$I275,IF(COUNTIFS('Banco'!$F$6:$F$405,$F275,'Banco'!$A$6:$A$405,"&gt;="&amp;$A275-Instrucciones!$B$25,'Banco'!$A$6:$A$405,"&lt;="&amp;$A275+Instrucciones!$B$25)=0,"No aparece en el banco",IF(COUNTIF($F$6:$F$405,$F275)&lt;=COUNTIF('Banco'!$F$6:$F$405,$F275),"Conciliado","Revisar"))))</f>
        <v/>
      </c>
    </row>
    <row r="276">
      <c r="A276" s="35" t="n"/>
      <c r="B276" s="36" t="n"/>
      <c r="C276" s="36" t="n"/>
      <c r="D276" s="37" t="n"/>
      <c r="E276" s="37" t="n"/>
      <c r="F276" s="30">
        <f>IF(AND($D276="",$E276=""),"",$D276-$E276)</f>
        <v/>
      </c>
      <c r="G276" s="31">
        <f>IF($A276="","",IF($A276&lt;MIN('Tipos de cambio'!$A$6:$A$605),"fuera de rango",IFERROR(LOOKUP($A276,'Tipos de cambio'!$A$6:$A$605,'Tipos de cambio'!$B$6:$B$605),"fuera de rango")))</f>
        <v/>
      </c>
      <c r="H276" s="32">
        <f>IF(OR($F276="",NOT(ISNUMBER($G276))),"",$F276*$G276)</f>
        <v/>
      </c>
      <c r="I276" s="33" t="n"/>
      <c r="J276" s="34">
        <f>IF($F276="","",IF($I276&lt;&gt;"",$I276,IF(COUNTIFS('Banco'!$F$6:$F$405,$F276,'Banco'!$A$6:$A$405,"&gt;="&amp;$A276-Instrucciones!$B$25,'Banco'!$A$6:$A$405,"&lt;="&amp;$A276+Instrucciones!$B$25)=0,"No aparece en el banco",IF(COUNTIF($F$6:$F$405,$F276)&lt;=COUNTIF('Banco'!$F$6:$F$405,$F276),"Conciliado","Revisar"))))</f>
        <v/>
      </c>
    </row>
    <row r="277">
      <c r="A277" s="35" t="n"/>
      <c r="B277" s="36" t="n"/>
      <c r="C277" s="36" t="n"/>
      <c r="D277" s="37" t="n"/>
      <c r="E277" s="37" t="n"/>
      <c r="F277" s="30">
        <f>IF(AND($D277="",$E277=""),"",$D277-$E277)</f>
        <v/>
      </c>
      <c r="G277" s="31">
        <f>IF($A277="","",IF($A277&lt;MIN('Tipos de cambio'!$A$6:$A$605),"fuera de rango",IFERROR(LOOKUP($A277,'Tipos de cambio'!$A$6:$A$605,'Tipos de cambio'!$B$6:$B$605),"fuera de rango")))</f>
        <v/>
      </c>
      <c r="H277" s="32">
        <f>IF(OR($F277="",NOT(ISNUMBER($G277))),"",$F277*$G277)</f>
        <v/>
      </c>
      <c r="I277" s="33" t="n"/>
      <c r="J277" s="34">
        <f>IF($F277="","",IF($I277&lt;&gt;"",$I277,IF(COUNTIFS('Banco'!$F$6:$F$405,$F277,'Banco'!$A$6:$A$405,"&gt;="&amp;$A277-Instrucciones!$B$25,'Banco'!$A$6:$A$405,"&lt;="&amp;$A277+Instrucciones!$B$25)=0,"No aparece en el banco",IF(COUNTIF($F$6:$F$405,$F277)&lt;=COUNTIF('Banco'!$F$6:$F$405,$F277),"Conciliado","Revisar"))))</f>
        <v/>
      </c>
    </row>
    <row r="278">
      <c r="A278" s="35" t="n"/>
      <c r="B278" s="36" t="n"/>
      <c r="C278" s="36" t="n"/>
      <c r="D278" s="37" t="n"/>
      <c r="E278" s="37" t="n"/>
      <c r="F278" s="30">
        <f>IF(AND($D278="",$E278=""),"",$D278-$E278)</f>
        <v/>
      </c>
      <c r="G278" s="31">
        <f>IF($A278="","",IF($A278&lt;MIN('Tipos de cambio'!$A$6:$A$605),"fuera de rango",IFERROR(LOOKUP($A278,'Tipos de cambio'!$A$6:$A$605,'Tipos de cambio'!$B$6:$B$605),"fuera de rango")))</f>
        <v/>
      </c>
      <c r="H278" s="32">
        <f>IF(OR($F278="",NOT(ISNUMBER($G278))),"",$F278*$G278)</f>
        <v/>
      </c>
      <c r="I278" s="33" t="n"/>
      <c r="J278" s="34">
        <f>IF($F278="","",IF($I278&lt;&gt;"",$I278,IF(COUNTIFS('Banco'!$F$6:$F$405,$F278,'Banco'!$A$6:$A$405,"&gt;="&amp;$A278-Instrucciones!$B$25,'Banco'!$A$6:$A$405,"&lt;="&amp;$A278+Instrucciones!$B$25)=0,"No aparece en el banco",IF(COUNTIF($F$6:$F$405,$F278)&lt;=COUNTIF('Banco'!$F$6:$F$405,$F278),"Conciliado","Revisar"))))</f>
        <v/>
      </c>
    </row>
    <row r="279">
      <c r="A279" s="35" t="n"/>
      <c r="B279" s="36" t="n"/>
      <c r="C279" s="36" t="n"/>
      <c r="D279" s="37" t="n"/>
      <c r="E279" s="37" t="n"/>
      <c r="F279" s="30">
        <f>IF(AND($D279="",$E279=""),"",$D279-$E279)</f>
        <v/>
      </c>
      <c r="G279" s="31">
        <f>IF($A279="","",IF($A279&lt;MIN('Tipos de cambio'!$A$6:$A$605),"fuera de rango",IFERROR(LOOKUP($A279,'Tipos de cambio'!$A$6:$A$605,'Tipos de cambio'!$B$6:$B$605),"fuera de rango")))</f>
        <v/>
      </c>
      <c r="H279" s="32">
        <f>IF(OR($F279="",NOT(ISNUMBER($G279))),"",$F279*$G279)</f>
        <v/>
      </c>
      <c r="I279" s="33" t="n"/>
      <c r="J279" s="34">
        <f>IF($F279="","",IF($I279&lt;&gt;"",$I279,IF(COUNTIFS('Banco'!$F$6:$F$405,$F279,'Banco'!$A$6:$A$405,"&gt;="&amp;$A279-Instrucciones!$B$25,'Banco'!$A$6:$A$405,"&lt;="&amp;$A279+Instrucciones!$B$25)=0,"No aparece en el banco",IF(COUNTIF($F$6:$F$405,$F279)&lt;=COUNTIF('Banco'!$F$6:$F$405,$F279),"Conciliado","Revisar"))))</f>
        <v/>
      </c>
    </row>
    <row r="280">
      <c r="A280" s="35" t="n"/>
      <c r="B280" s="36" t="n"/>
      <c r="C280" s="36" t="n"/>
      <c r="D280" s="37" t="n"/>
      <c r="E280" s="37" t="n"/>
      <c r="F280" s="30">
        <f>IF(AND($D280="",$E280=""),"",$D280-$E280)</f>
        <v/>
      </c>
      <c r="G280" s="31">
        <f>IF($A280="","",IF($A280&lt;MIN('Tipos de cambio'!$A$6:$A$605),"fuera de rango",IFERROR(LOOKUP($A280,'Tipos de cambio'!$A$6:$A$605,'Tipos de cambio'!$B$6:$B$605),"fuera de rango")))</f>
        <v/>
      </c>
      <c r="H280" s="32">
        <f>IF(OR($F280="",NOT(ISNUMBER($G280))),"",$F280*$G280)</f>
        <v/>
      </c>
      <c r="I280" s="33" t="n"/>
      <c r="J280" s="34">
        <f>IF($F280="","",IF($I280&lt;&gt;"",$I280,IF(COUNTIFS('Banco'!$F$6:$F$405,$F280,'Banco'!$A$6:$A$405,"&gt;="&amp;$A280-Instrucciones!$B$25,'Banco'!$A$6:$A$405,"&lt;="&amp;$A280+Instrucciones!$B$25)=0,"No aparece en el banco",IF(COUNTIF($F$6:$F$405,$F280)&lt;=COUNTIF('Banco'!$F$6:$F$405,$F280),"Conciliado","Revisar"))))</f>
        <v/>
      </c>
    </row>
    <row r="281">
      <c r="A281" s="35" t="n"/>
      <c r="B281" s="36" t="n"/>
      <c r="C281" s="36" t="n"/>
      <c r="D281" s="37" t="n"/>
      <c r="E281" s="37" t="n"/>
      <c r="F281" s="30">
        <f>IF(AND($D281="",$E281=""),"",$D281-$E281)</f>
        <v/>
      </c>
      <c r="G281" s="31">
        <f>IF($A281="","",IF($A281&lt;MIN('Tipos de cambio'!$A$6:$A$605),"fuera de rango",IFERROR(LOOKUP($A281,'Tipos de cambio'!$A$6:$A$605,'Tipos de cambio'!$B$6:$B$605),"fuera de rango")))</f>
        <v/>
      </c>
      <c r="H281" s="32">
        <f>IF(OR($F281="",NOT(ISNUMBER($G281))),"",$F281*$G281)</f>
        <v/>
      </c>
      <c r="I281" s="33" t="n"/>
      <c r="J281" s="34">
        <f>IF($F281="","",IF($I281&lt;&gt;"",$I281,IF(COUNTIFS('Banco'!$F$6:$F$405,$F281,'Banco'!$A$6:$A$405,"&gt;="&amp;$A281-Instrucciones!$B$25,'Banco'!$A$6:$A$405,"&lt;="&amp;$A281+Instrucciones!$B$25)=0,"No aparece en el banco",IF(COUNTIF($F$6:$F$405,$F281)&lt;=COUNTIF('Banco'!$F$6:$F$405,$F281),"Conciliado","Revisar"))))</f>
        <v/>
      </c>
    </row>
    <row r="282">
      <c r="A282" s="35" t="n"/>
      <c r="B282" s="36" t="n"/>
      <c r="C282" s="36" t="n"/>
      <c r="D282" s="37" t="n"/>
      <c r="E282" s="37" t="n"/>
      <c r="F282" s="30">
        <f>IF(AND($D282="",$E282=""),"",$D282-$E282)</f>
        <v/>
      </c>
      <c r="G282" s="31">
        <f>IF($A282="","",IF($A282&lt;MIN('Tipos de cambio'!$A$6:$A$605),"fuera de rango",IFERROR(LOOKUP($A282,'Tipos de cambio'!$A$6:$A$605,'Tipos de cambio'!$B$6:$B$605),"fuera de rango")))</f>
        <v/>
      </c>
      <c r="H282" s="32">
        <f>IF(OR($F282="",NOT(ISNUMBER($G282))),"",$F282*$G282)</f>
        <v/>
      </c>
      <c r="I282" s="33" t="n"/>
      <c r="J282" s="34">
        <f>IF($F282="","",IF($I282&lt;&gt;"",$I282,IF(COUNTIFS('Banco'!$F$6:$F$405,$F282,'Banco'!$A$6:$A$405,"&gt;="&amp;$A282-Instrucciones!$B$25,'Banco'!$A$6:$A$405,"&lt;="&amp;$A282+Instrucciones!$B$25)=0,"No aparece en el banco",IF(COUNTIF($F$6:$F$405,$F282)&lt;=COUNTIF('Banco'!$F$6:$F$405,$F282),"Conciliado","Revisar"))))</f>
        <v/>
      </c>
    </row>
    <row r="283">
      <c r="A283" s="35" t="n"/>
      <c r="B283" s="36" t="n"/>
      <c r="C283" s="36" t="n"/>
      <c r="D283" s="37" t="n"/>
      <c r="E283" s="37" t="n"/>
      <c r="F283" s="30">
        <f>IF(AND($D283="",$E283=""),"",$D283-$E283)</f>
        <v/>
      </c>
      <c r="G283" s="31">
        <f>IF($A283="","",IF($A283&lt;MIN('Tipos de cambio'!$A$6:$A$605),"fuera de rango",IFERROR(LOOKUP($A283,'Tipos de cambio'!$A$6:$A$605,'Tipos de cambio'!$B$6:$B$605),"fuera de rango")))</f>
        <v/>
      </c>
      <c r="H283" s="32">
        <f>IF(OR($F283="",NOT(ISNUMBER($G283))),"",$F283*$G283)</f>
        <v/>
      </c>
      <c r="I283" s="33" t="n"/>
      <c r="J283" s="34">
        <f>IF($F283="","",IF($I283&lt;&gt;"",$I283,IF(COUNTIFS('Banco'!$F$6:$F$405,$F283,'Banco'!$A$6:$A$405,"&gt;="&amp;$A283-Instrucciones!$B$25,'Banco'!$A$6:$A$405,"&lt;="&amp;$A283+Instrucciones!$B$25)=0,"No aparece en el banco",IF(COUNTIF($F$6:$F$405,$F283)&lt;=COUNTIF('Banco'!$F$6:$F$405,$F283),"Conciliado","Revisar"))))</f>
        <v/>
      </c>
    </row>
    <row r="284">
      <c r="A284" s="35" t="n"/>
      <c r="B284" s="36" t="n"/>
      <c r="C284" s="36" t="n"/>
      <c r="D284" s="37" t="n"/>
      <c r="E284" s="37" t="n"/>
      <c r="F284" s="30">
        <f>IF(AND($D284="",$E284=""),"",$D284-$E284)</f>
        <v/>
      </c>
      <c r="G284" s="31">
        <f>IF($A284="","",IF($A284&lt;MIN('Tipos de cambio'!$A$6:$A$605),"fuera de rango",IFERROR(LOOKUP($A284,'Tipos de cambio'!$A$6:$A$605,'Tipos de cambio'!$B$6:$B$605),"fuera de rango")))</f>
        <v/>
      </c>
      <c r="H284" s="32">
        <f>IF(OR($F284="",NOT(ISNUMBER($G284))),"",$F284*$G284)</f>
        <v/>
      </c>
      <c r="I284" s="33" t="n"/>
      <c r="J284" s="34">
        <f>IF($F284="","",IF($I284&lt;&gt;"",$I284,IF(COUNTIFS('Banco'!$F$6:$F$405,$F284,'Banco'!$A$6:$A$405,"&gt;="&amp;$A284-Instrucciones!$B$25,'Banco'!$A$6:$A$405,"&lt;="&amp;$A284+Instrucciones!$B$25)=0,"No aparece en el banco",IF(COUNTIF($F$6:$F$405,$F284)&lt;=COUNTIF('Banco'!$F$6:$F$405,$F284),"Conciliado","Revisar"))))</f>
        <v/>
      </c>
    </row>
    <row r="285">
      <c r="A285" s="35" t="n"/>
      <c r="B285" s="36" t="n"/>
      <c r="C285" s="36" t="n"/>
      <c r="D285" s="37" t="n"/>
      <c r="E285" s="37" t="n"/>
      <c r="F285" s="30">
        <f>IF(AND($D285="",$E285=""),"",$D285-$E285)</f>
        <v/>
      </c>
      <c r="G285" s="31">
        <f>IF($A285="","",IF($A285&lt;MIN('Tipos de cambio'!$A$6:$A$605),"fuera de rango",IFERROR(LOOKUP($A285,'Tipos de cambio'!$A$6:$A$605,'Tipos de cambio'!$B$6:$B$605),"fuera de rango")))</f>
        <v/>
      </c>
      <c r="H285" s="32">
        <f>IF(OR($F285="",NOT(ISNUMBER($G285))),"",$F285*$G285)</f>
        <v/>
      </c>
      <c r="I285" s="33" t="n"/>
      <c r="J285" s="34">
        <f>IF($F285="","",IF($I285&lt;&gt;"",$I285,IF(COUNTIFS('Banco'!$F$6:$F$405,$F285,'Banco'!$A$6:$A$405,"&gt;="&amp;$A285-Instrucciones!$B$25,'Banco'!$A$6:$A$405,"&lt;="&amp;$A285+Instrucciones!$B$25)=0,"No aparece en el banco",IF(COUNTIF($F$6:$F$405,$F285)&lt;=COUNTIF('Banco'!$F$6:$F$405,$F285),"Conciliado","Revisar"))))</f>
        <v/>
      </c>
    </row>
    <row r="286">
      <c r="A286" s="35" t="n"/>
      <c r="B286" s="36" t="n"/>
      <c r="C286" s="36" t="n"/>
      <c r="D286" s="37" t="n"/>
      <c r="E286" s="37" t="n"/>
      <c r="F286" s="30">
        <f>IF(AND($D286="",$E286=""),"",$D286-$E286)</f>
        <v/>
      </c>
      <c r="G286" s="31">
        <f>IF($A286="","",IF($A286&lt;MIN('Tipos de cambio'!$A$6:$A$605),"fuera de rango",IFERROR(LOOKUP($A286,'Tipos de cambio'!$A$6:$A$605,'Tipos de cambio'!$B$6:$B$605),"fuera de rango")))</f>
        <v/>
      </c>
      <c r="H286" s="32">
        <f>IF(OR($F286="",NOT(ISNUMBER($G286))),"",$F286*$G286)</f>
        <v/>
      </c>
      <c r="I286" s="33" t="n"/>
      <c r="J286" s="34">
        <f>IF($F286="","",IF($I286&lt;&gt;"",$I286,IF(COUNTIFS('Banco'!$F$6:$F$405,$F286,'Banco'!$A$6:$A$405,"&gt;="&amp;$A286-Instrucciones!$B$25,'Banco'!$A$6:$A$405,"&lt;="&amp;$A286+Instrucciones!$B$25)=0,"No aparece en el banco",IF(COUNTIF($F$6:$F$405,$F286)&lt;=COUNTIF('Banco'!$F$6:$F$405,$F286),"Conciliado","Revisar"))))</f>
        <v/>
      </c>
    </row>
    <row r="287">
      <c r="A287" s="35" t="n"/>
      <c r="B287" s="36" t="n"/>
      <c r="C287" s="36" t="n"/>
      <c r="D287" s="37" t="n"/>
      <c r="E287" s="37" t="n"/>
      <c r="F287" s="30">
        <f>IF(AND($D287="",$E287=""),"",$D287-$E287)</f>
        <v/>
      </c>
      <c r="G287" s="31">
        <f>IF($A287="","",IF($A287&lt;MIN('Tipos de cambio'!$A$6:$A$605),"fuera de rango",IFERROR(LOOKUP($A287,'Tipos de cambio'!$A$6:$A$605,'Tipos de cambio'!$B$6:$B$605),"fuera de rango")))</f>
        <v/>
      </c>
      <c r="H287" s="32">
        <f>IF(OR($F287="",NOT(ISNUMBER($G287))),"",$F287*$G287)</f>
        <v/>
      </c>
      <c r="I287" s="33" t="n"/>
      <c r="J287" s="34">
        <f>IF($F287="","",IF($I287&lt;&gt;"",$I287,IF(COUNTIFS('Banco'!$F$6:$F$405,$F287,'Banco'!$A$6:$A$405,"&gt;="&amp;$A287-Instrucciones!$B$25,'Banco'!$A$6:$A$405,"&lt;="&amp;$A287+Instrucciones!$B$25)=0,"No aparece en el banco",IF(COUNTIF($F$6:$F$405,$F287)&lt;=COUNTIF('Banco'!$F$6:$F$405,$F287),"Conciliado","Revisar"))))</f>
        <v/>
      </c>
    </row>
    <row r="288">
      <c r="A288" s="35" t="n"/>
      <c r="B288" s="36" t="n"/>
      <c r="C288" s="36" t="n"/>
      <c r="D288" s="37" t="n"/>
      <c r="E288" s="37" t="n"/>
      <c r="F288" s="30">
        <f>IF(AND($D288="",$E288=""),"",$D288-$E288)</f>
        <v/>
      </c>
      <c r="G288" s="31">
        <f>IF($A288="","",IF($A288&lt;MIN('Tipos de cambio'!$A$6:$A$605),"fuera de rango",IFERROR(LOOKUP($A288,'Tipos de cambio'!$A$6:$A$605,'Tipos de cambio'!$B$6:$B$605),"fuera de rango")))</f>
        <v/>
      </c>
      <c r="H288" s="32">
        <f>IF(OR($F288="",NOT(ISNUMBER($G288))),"",$F288*$G288)</f>
        <v/>
      </c>
      <c r="I288" s="33" t="n"/>
      <c r="J288" s="34">
        <f>IF($F288="","",IF($I288&lt;&gt;"",$I288,IF(COUNTIFS('Banco'!$F$6:$F$405,$F288,'Banco'!$A$6:$A$405,"&gt;="&amp;$A288-Instrucciones!$B$25,'Banco'!$A$6:$A$405,"&lt;="&amp;$A288+Instrucciones!$B$25)=0,"No aparece en el banco",IF(COUNTIF($F$6:$F$405,$F288)&lt;=COUNTIF('Banco'!$F$6:$F$405,$F288),"Conciliado","Revisar"))))</f>
        <v/>
      </c>
    </row>
    <row r="289">
      <c r="A289" s="35" t="n"/>
      <c r="B289" s="36" t="n"/>
      <c r="C289" s="36" t="n"/>
      <c r="D289" s="37" t="n"/>
      <c r="E289" s="37" t="n"/>
      <c r="F289" s="30">
        <f>IF(AND($D289="",$E289=""),"",$D289-$E289)</f>
        <v/>
      </c>
      <c r="G289" s="31">
        <f>IF($A289="","",IF($A289&lt;MIN('Tipos de cambio'!$A$6:$A$605),"fuera de rango",IFERROR(LOOKUP($A289,'Tipos de cambio'!$A$6:$A$605,'Tipos de cambio'!$B$6:$B$605),"fuera de rango")))</f>
        <v/>
      </c>
      <c r="H289" s="32">
        <f>IF(OR($F289="",NOT(ISNUMBER($G289))),"",$F289*$G289)</f>
        <v/>
      </c>
      <c r="I289" s="33" t="n"/>
      <c r="J289" s="34">
        <f>IF($F289="","",IF($I289&lt;&gt;"",$I289,IF(COUNTIFS('Banco'!$F$6:$F$405,$F289,'Banco'!$A$6:$A$405,"&gt;="&amp;$A289-Instrucciones!$B$25,'Banco'!$A$6:$A$405,"&lt;="&amp;$A289+Instrucciones!$B$25)=0,"No aparece en el banco",IF(COUNTIF($F$6:$F$405,$F289)&lt;=COUNTIF('Banco'!$F$6:$F$405,$F289),"Conciliado","Revisar"))))</f>
        <v/>
      </c>
    </row>
    <row r="290">
      <c r="A290" s="35" t="n"/>
      <c r="B290" s="36" t="n"/>
      <c r="C290" s="36" t="n"/>
      <c r="D290" s="37" t="n"/>
      <c r="E290" s="37" t="n"/>
      <c r="F290" s="30">
        <f>IF(AND($D290="",$E290=""),"",$D290-$E290)</f>
        <v/>
      </c>
      <c r="G290" s="31">
        <f>IF($A290="","",IF($A290&lt;MIN('Tipos de cambio'!$A$6:$A$605),"fuera de rango",IFERROR(LOOKUP($A290,'Tipos de cambio'!$A$6:$A$605,'Tipos de cambio'!$B$6:$B$605),"fuera de rango")))</f>
        <v/>
      </c>
      <c r="H290" s="32">
        <f>IF(OR($F290="",NOT(ISNUMBER($G290))),"",$F290*$G290)</f>
        <v/>
      </c>
      <c r="I290" s="33" t="n"/>
      <c r="J290" s="34">
        <f>IF($F290="","",IF($I290&lt;&gt;"",$I290,IF(COUNTIFS('Banco'!$F$6:$F$405,$F290,'Banco'!$A$6:$A$405,"&gt;="&amp;$A290-Instrucciones!$B$25,'Banco'!$A$6:$A$405,"&lt;="&amp;$A290+Instrucciones!$B$25)=0,"No aparece en el banco",IF(COUNTIF($F$6:$F$405,$F290)&lt;=COUNTIF('Banco'!$F$6:$F$405,$F290),"Conciliado","Revisar"))))</f>
        <v/>
      </c>
    </row>
    <row r="291">
      <c r="A291" s="35" t="n"/>
      <c r="B291" s="36" t="n"/>
      <c r="C291" s="36" t="n"/>
      <c r="D291" s="37" t="n"/>
      <c r="E291" s="37" t="n"/>
      <c r="F291" s="30">
        <f>IF(AND($D291="",$E291=""),"",$D291-$E291)</f>
        <v/>
      </c>
      <c r="G291" s="31">
        <f>IF($A291="","",IF($A291&lt;MIN('Tipos de cambio'!$A$6:$A$605),"fuera de rango",IFERROR(LOOKUP($A291,'Tipos de cambio'!$A$6:$A$605,'Tipos de cambio'!$B$6:$B$605),"fuera de rango")))</f>
        <v/>
      </c>
      <c r="H291" s="32">
        <f>IF(OR($F291="",NOT(ISNUMBER($G291))),"",$F291*$G291)</f>
        <v/>
      </c>
      <c r="I291" s="33" t="n"/>
      <c r="J291" s="34">
        <f>IF($F291="","",IF($I291&lt;&gt;"",$I291,IF(COUNTIFS('Banco'!$F$6:$F$405,$F291,'Banco'!$A$6:$A$405,"&gt;="&amp;$A291-Instrucciones!$B$25,'Banco'!$A$6:$A$405,"&lt;="&amp;$A291+Instrucciones!$B$25)=0,"No aparece en el banco",IF(COUNTIF($F$6:$F$405,$F291)&lt;=COUNTIF('Banco'!$F$6:$F$405,$F291),"Conciliado","Revisar"))))</f>
        <v/>
      </c>
    </row>
    <row r="292">
      <c r="A292" s="35" t="n"/>
      <c r="B292" s="36" t="n"/>
      <c r="C292" s="36" t="n"/>
      <c r="D292" s="37" t="n"/>
      <c r="E292" s="37" t="n"/>
      <c r="F292" s="30">
        <f>IF(AND($D292="",$E292=""),"",$D292-$E292)</f>
        <v/>
      </c>
      <c r="G292" s="31">
        <f>IF($A292="","",IF($A292&lt;MIN('Tipos de cambio'!$A$6:$A$605),"fuera de rango",IFERROR(LOOKUP($A292,'Tipos de cambio'!$A$6:$A$605,'Tipos de cambio'!$B$6:$B$605),"fuera de rango")))</f>
        <v/>
      </c>
      <c r="H292" s="32">
        <f>IF(OR($F292="",NOT(ISNUMBER($G292))),"",$F292*$G292)</f>
        <v/>
      </c>
      <c r="I292" s="33" t="n"/>
      <c r="J292" s="34">
        <f>IF($F292="","",IF($I292&lt;&gt;"",$I292,IF(COUNTIFS('Banco'!$F$6:$F$405,$F292,'Banco'!$A$6:$A$405,"&gt;="&amp;$A292-Instrucciones!$B$25,'Banco'!$A$6:$A$405,"&lt;="&amp;$A292+Instrucciones!$B$25)=0,"No aparece en el banco",IF(COUNTIF($F$6:$F$405,$F292)&lt;=COUNTIF('Banco'!$F$6:$F$405,$F292),"Conciliado","Revisar"))))</f>
        <v/>
      </c>
    </row>
    <row r="293">
      <c r="A293" s="35" t="n"/>
      <c r="B293" s="36" t="n"/>
      <c r="C293" s="36" t="n"/>
      <c r="D293" s="37" t="n"/>
      <c r="E293" s="37" t="n"/>
      <c r="F293" s="30">
        <f>IF(AND($D293="",$E293=""),"",$D293-$E293)</f>
        <v/>
      </c>
      <c r="G293" s="31">
        <f>IF($A293="","",IF($A293&lt;MIN('Tipos de cambio'!$A$6:$A$605),"fuera de rango",IFERROR(LOOKUP($A293,'Tipos de cambio'!$A$6:$A$605,'Tipos de cambio'!$B$6:$B$605),"fuera de rango")))</f>
        <v/>
      </c>
      <c r="H293" s="32">
        <f>IF(OR($F293="",NOT(ISNUMBER($G293))),"",$F293*$G293)</f>
        <v/>
      </c>
      <c r="I293" s="33" t="n"/>
      <c r="J293" s="34">
        <f>IF($F293="","",IF($I293&lt;&gt;"",$I293,IF(COUNTIFS('Banco'!$F$6:$F$405,$F293,'Banco'!$A$6:$A$405,"&gt;="&amp;$A293-Instrucciones!$B$25,'Banco'!$A$6:$A$405,"&lt;="&amp;$A293+Instrucciones!$B$25)=0,"No aparece en el banco",IF(COUNTIF($F$6:$F$405,$F293)&lt;=COUNTIF('Banco'!$F$6:$F$405,$F293),"Conciliado","Revisar"))))</f>
        <v/>
      </c>
    </row>
    <row r="294">
      <c r="A294" s="35" t="n"/>
      <c r="B294" s="36" t="n"/>
      <c r="C294" s="36" t="n"/>
      <c r="D294" s="37" t="n"/>
      <c r="E294" s="37" t="n"/>
      <c r="F294" s="30">
        <f>IF(AND($D294="",$E294=""),"",$D294-$E294)</f>
        <v/>
      </c>
      <c r="G294" s="31">
        <f>IF($A294="","",IF($A294&lt;MIN('Tipos de cambio'!$A$6:$A$605),"fuera de rango",IFERROR(LOOKUP($A294,'Tipos de cambio'!$A$6:$A$605,'Tipos de cambio'!$B$6:$B$605),"fuera de rango")))</f>
        <v/>
      </c>
      <c r="H294" s="32">
        <f>IF(OR($F294="",NOT(ISNUMBER($G294))),"",$F294*$G294)</f>
        <v/>
      </c>
      <c r="I294" s="33" t="n"/>
      <c r="J294" s="34">
        <f>IF($F294="","",IF($I294&lt;&gt;"",$I294,IF(COUNTIFS('Banco'!$F$6:$F$405,$F294,'Banco'!$A$6:$A$405,"&gt;="&amp;$A294-Instrucciones!$B$25,'Banco'!$A$6:$A$405,"&lt;="&amp;$A294+Instrucciones!$B$25)=0,"No aparece en el banco",IF(COUNTIF($F$6:$F$405,$F294)&lt;=COUNTIF('Banco'!$F$6:$F$405,$F294),"Conciliado","Revisar"))))</f>
        <v/>
      </c>
    </row>
    <row r="295">
      <c r="A295" s="35" t="n"/>
      <c r="B295" s="36" t="n"/>
      <c r="C295" s="36" t="n"/>
      <c r="D295" s="37" t="n"/>
      <c r="E295" s="37" t="n"/>
      <c r="F295" s="30">
        <f>IF(AND($D295="",$E295=""),"",$D295-$E295)</f>
        <v/>
      </c>
      <c r="G295" s="31">
        <f>IF($A295="","",IF($A295&lt;MIN('Tipos de cambio'!$A$6:$A$605),"fuera de rango",IFERROR(LOOKUP($A295,'Tipos de cambio'!$A$6:$A$605,'Tipos de cambio'!$B$6:$B$605),"fuera de rango")))</f>
        <v/>
      </c>
      <c r="H295" s="32">
        <f>IF(OR($F295="",NOT(ISNUMBER($G295))),"",$F295*$G295)</f>
        <v/>
      </c>
      <c r="I295" s="33" t="n"/>
      <c r="J295" s="34">
        <f>IF($F295="","",IF($I295&lt;&gt;"",$I295,IF(COUNTIFS('Banco'!$F$6:$F$405,$F295,'Banco'!$A$6:$A$405,"&gt;="&amp;$A295-Instrucciones!$B$25,'Banco'!$A$6:$A$405,"&lt;="&amp;$A295+Instrucciones!$B$25)=0,"No aparece en el banco",IF(COUNTIF($F$6:$F$405,$F295)&lt;=COUNTIF('Banco'!$F$6:$F$405,$F295),"Conciliado","Revisar"))))</f>
        <v/>
      </c>
    </row>
    <row r="296">
      <c r="A296" s="35" t="n"/>
      <c r="B296" s="36" t="n"/>
      <c r="C296" s="36" t="n"/>
      <c r="D296" s="37" t="n"/>
      <c r="E296" s="37" t="n"/>
      <c r="F296" s="30">
        <f>IF(AND($D296="",$E296=""),"",$D296-$E296)</f>
        <v/>
      </c>
      <c r="G296" s="31">
        <f>IF($A296="","",IF($A296&lt;MIN('Tipos de cambio'!$A$6:$A$605),"fuera de rango",IFERROR(LOOKUP($A296,'Tipos de cambio'!$A$6:$A$605,'Tipos de cambio'!$B$6:$B$605),"fuera de rango")))</f>
        <v/>
      </c>
      <c r="H296" s="32">
        <f>IF(OR($F296="",NOT(ISNUMBER($G296))),"",$F296*$G296)</f>
        <v/>
      </c>
      <c r="I296" s="33" t="n"/>
      <c r="J296" s="34">
        <f>IF($F296="","",IF($I296&lt;&gt;"",$I296,IF(COUNTIFS('Banco'!$F$6:$F$405,$F296,'Banco'!$A$6:$A$405,"&gt;="&amp;$A296-Instrucciones!$B$25,'Banco'!$A$6:$A$405,"&lt;="&amp;$A296+Instrucciones!$B$25)=0,"No aparece en el banco",IF(COUNTIF($F$6:$F$405,$F296)&lt;=COUNTIF('Banco'!$F$6:$F$405,$F296),"Conciliado","Revisar"))))</f>
        <v/>
      </c>
    </row>
    <row r="297">
      <c r="A297" s="35" t="n"/>
      <c r="B297" s="36" t="n"/>
      <c r="C297" s="36" t="n"/>
      <c r="D297" s="37" t="n"/>
      <c r="E297" s="37" t="n"/>
      <c r="F297" s="30">
        <f>IF(AND($D297="",$E297=""),"",$D297-$E297)</f>
        <v/>
      </c>
      <c r="G297" s="31">
        <f>IF($A297="","",IF($A297&lt;MIN('Tipos de cambio'!$A$6:$A$605),"fuera de rango",IFERROR(LOOKUP($A297,'Tipos de cambio'!$A$6:$A$605,'Tipos de cambio'!$B$6:$B$605),"fuera de rango")))</f>
        <v/>
      </c>
      <c r="H297" s="32">
        <f>IF(OR($F297="",NOT(ISNUMBER($G297))),"",$F297*$G297)</f>
        <v/>
      </c>
      <c r="I297" s="33" t="n"/>
      <c r="J297" s="34">
        <f>IF($F297="","",IF($I297&lt;&gt;"",$I297,IF(COUNTIFS('Banco'!$F$6:$F$405,$F297,'Banco'!$A$6:$A$405,"&gt;="&amp;$A297-Instrucciones!$B$25,'Banco'!$A$6:$A$405,"&lt;="&amp;$A297+Instrucciones!$B$25)=0,"No aparece en el banco",IF(COUNTIF($F$6:$F$405,$F297)&lt;=COUNTIF('Banco'!$F$6:$F$405,$F297),"Conciliado","Revisar"))))</f>
        <v/>
      </c>
    </row>
    <row r="298">
      <c r="A298" s="35" t="n"/>
      <c r="B298" s="36" t="n"/>
      <c r="C298" s="36" t="n"/>
      <c r="D298" s="37" t="n"/>
      <c r="E298" s="37" t="n"/>
      <c r="F298" s="30">
        <f>IF(AND($D298="",$E298=""),"",$D298-$E298)</f>
        <v/>
      </c>
      <c r="G298" s="31">
        <f>IF($A298="","",IF($A298&lt;MIN('Tipos de cambio'!$A$6:$A$605),"fuera de rango",IFERROR(LOOKUP($A298,'Tipos de cambio'!$A$6:$A$605,'Tipos de cambio'!$B$6:$B$605),"fuera de rango")))</f>
        <v/>
      </c>
      <c r="H298" s="32">
        <f>IF(OR($F298="",NOT(ISNUMBER($G298))),"",$F298*$G298)</f>
        <v/>
      </c>
      <c r="I298" s="33" t="n"/>
      <c r="J298" s="34">
        <f>IF($F298="","",IF($I298&lt;&gt;"",$I298,IF(COUNTIFS('Banco'!$F$6:$F$405,$F298,'Banco'!$A$6:$A$405,"&gt;="&amp;$A298-Instrucciones!$B$25,'Banco'!$A$6:$A$405,"&lt;="&amp;$A298+Instrucciones!$B$25)=0,"No aparece en el banco",IF(COUNTIF($F$6:$F$405,$F298)&lt;=COUNTIF('Banco'!$F$6:$F$405,$F298),"Conciliado","Revisar"))))</f>
        <v/>
      </c>
    </row>
    <row r="299">
      <c r="A299" s="35" t="n"/>
      <c r="B299" s="36" t="n"/>
      <c r="C299" s="36" t="n"/>
      <c r="D299" s="37" t="n"/>
      <c r="E299" s="37" t="n"/>
      <c r="F299" s="30">
        <f>IF(AND($D299="",$E299=""),"",$D299-$E299)</f>
        <v/>
      </c>
      <c r="G299" s="31">
        <f>IF($A299="","",IF($A299&lt;MIN('Tipos de cambio'!$A$6:$A$605),"fuera de rango",IFERROR(LOOKUP($A299,'Tipos de cambio'!$A$6:$A$605,'Tipos de cambio'!$B$6:$B$605),"fuera de rango")))</f>
        <v/>
      </c>
      <c r="H299" s="32">
        <f>IF(OR($F299="",NOT(ISNUMBER($G299))),"",$F299*$G299)</f>
        <v/>
      </c>
      <c r="I299" s="33" t="n"/>
      <c r="J299" s="34">
        <f>IF($F299="","",IF($I299&lt;&gt;"",$I299,IF(COUNTIFS('Banco'!$F$6:$F$405,$F299,'Banco'!$A$6:$A$405,"&gt;="&amp;$A299-Instrucciones!$B$25,'Banco'!$A$6:$A$405,"&lt;="&amp;$A299+Instrucciones!$B$25)=0,"No aparece en el banco",IF(COUNTIF($F$6:$F$405,$F299)&lt;=COUNTIF('Banco'!$F$6:$F$405,$F299),"Conciliado","Revisar"))))</f>
        <v/>
      </c>
    </row>
    <row r="300">
      <c r="A300" s="35" t="n"/>
      <c r="B300" s="36" t="n"/>
      <c r="C300" s="36" t="n"/>
      <c r="D300" s="37" t="n"/>
      <c r="E300" s="37" t="n"/>
      <c r="F300" s="30">
        <f>IF(AND($D300="",$E300=""),"",$D300-$E300)</f>
        <v/>
      </c>
      <c r="G300" s="31">
        <f>IF($A300="","",IF($A300&lt;MIN('Tipos de cambio'!$A$6:$A$605),"fuera de rango",IFERROR(LOOKUP($A300,'Tipos de cambio'!$A$6:$A$605,'Tipos de cambio'!$B$6:$B$605),"fuera de rango")))</f>
        <v/>
      </c>
      <c r="H300" s="32">
        <f>IF(OR($F300="",NOT(ISNUMBER($G300))),"",$F300*$G300)</f>
        <v/>
      </c>
      <c r="I300" s="33" t="n"/>
      <c r="J300" s="34">
        <f>IF($F300="","",IF($I300&lt;&gt;"",$I300,IF(COUNTIFS('Banco'!$F$6:$F$405,$F300,'Banco'!$A$6:$A$405,"&gt;="&amp;$A300-Instrucciones!$B$25,'Banco'!$A$6:$A$405,"&lt;="&amp;$A300+Instrucciones!$B$25)=0,"No aparece en el banco",IF(COUNTIF($F$6:$F$405,$F300)&lt;=COUNTIF('Banco'!$F$6:$F$405,$F300),"Conciliado","Revisar"))))</f>
        <v/>
      </c>
    </row>
    <row r="301">
      <c r="A301" s="35" t="n"/>
      <c r="B301" s="36" t="n"/>
      <c r="C301" s="36" t="n"/>
      <c r="D301" s="37" t="n"/>
      <c r="E301" s="37" t="n"/>
      <c r="F301" s="30">
        <f>IF(AND($D301="",$E301=""),"",$D301-$E301)</f>
        <v/>
      </c>
      <c r="G301" s="31">
        <f>IF($A301="","",IF($A301&lt;MIN('Tipos de cambio'!$A$6:$A$605),"fuera de rango",IFERROR(LOOKUP($A301,'Tipos de cambio'!$A$6:$A$605,'Tipos de cambio'!$B$6:$B$605),"fuera de rango")))</f>
        <v/>
      </c>
      <c r="H301" s="32">
        <f>IF(OR($F301="",NOT(ISNUMBER($G301))),"",$F301*$G301)</f>
        <v/>
      </c>
      <c r="I301" s="33" t="n"/>
      <c r="J301" s="34">
        <f>IF($F301="","",IF($I301&lt;&gt;"",$I301,IF(COUNTIFS('Banco'!$F$6:$F$405,$F301,'Banco'!$A$6:$A$405,"&gt;="&amp;$A301-Instrucciones!$B$25,'Banco'!$A$6:$A$405,"&lt;="&amp;$A301+Instrucciones!$B$25)=0,"No aparece en el banco",IF(COUNTIF($F$6:$F$405,$F301)&lt;=COUNTIF('Banco'!$F$6:$F$405,$F301),"Conciliado","Revisar"))))</f>
        <v/>
      </c>
    </row>
    <row r="302">
      <c r="A302" s="35" t="n"/>
      <c r="B302" s="36" t="n"/>
      <c r="C302" s="36" t="n"/>
      <c r="D302" s="37" t="n"/>
      <c r="E302" s="37" t="n"/>
      <c r="F302" s="30">
        <f>IF(AND($D302="",$E302=""),"",$D302-$E302)</f>
        <v/>
      </c>
      <c r="G302" s="31">
        <f>IF($A302="","",IF($A302&lt;MIN('Tipos de cambio'!$A$6:$A$605),"fuera de rango",IFERROR(LOOKUP($A302,'Tipos de cambio'!$A$6:$A$605,'Tipos de cambio'!$B$6:$B$605),"fuera de rango")))</f>
        <v/>
      </c>
      <c r="H302" s="32">
        <f>IF(OR($F302="",NOT(ISNUMBER($G302))),"",$F302*$G302)</f>
        <v/>
      </c>
      <c r="I302" s="33" t="n"/>
      <c r="J302" s="34">
        <f>IF($F302="","",IF($I302&lt;&gt;"",$I302,IF(COUNTIFS('Banco'!$F$6:$F$405,$F302,'Banco'!$A$6:$A$405,"&gt;="&amp;$A302-Instrucciones!$B$25,'Banco'!$A$6:$A$405,"&lt;="&amp;$A302+Instrucciones!$B$25)=0,"No aparece en el banco",IF(COUNTIF($F$6:$F$405,$F302)&lt;=COUNTIF('Banco'!$F$6:$F$405,$F302),"Conciliado","Revisar"))))</f>
        <v/>
      </c>
    </row>
    <row r="303">
      <c r="A303" s="35" t="n"/>
      <c r="B303" s="36" t="n"/>
      <c r="C303" s="36" t="n"/>
      <c r="D303" s="37" t="n"/>
      <c r="E303" s="37" t="n"/>
      <c r="F303" s="30">
        <f>IF(AND($D303="",$E303=""),"",$D303-$E303)</f>
        <v/>
      </c>
      <c r="G303" s="31">
        <f>IF($A303="","",IF($A303&lt;MIN('Tipos de cambio'!$A$6:$A$605),"fuera de rango",IFERROR(LOOKUP($A303,'Tipos de cambio'!$A$6:$A$605,'Tipos de cambio'!$B$6:$B$605),"fuera de rango")))</f>
        <v/>
      </c>
      <c r="H303" s="32">
        <f>IF(OR($F303="",NOT(ISNUMBER($G303))),"",$F303*$G303)</f>
        <v/>
      </c>
      <c r="I303" s="33" t="n"/>
      <c r="J303" s="34">
        <f>IF($F303="","",IF($I303&lt;&gt;"",$I303,IF(COUNTIFS('Banco'!$F$6:$F$405,$F303,'Banco'!$A$6:$A$405,"&gt;="&amp;$A303-Instrucciones!$B$25,'Banco'!$A$6:$A$405,"&lt;="&amp;$A303+Instrucciones!$B$25)=0,"No aparece en el banco",IF(COUNTIF($F$6:$F$405,$F303)&lt;=COUNTIF('Banco'!$F$6:$F$405,$F303),"Conciliado","Revisar"))))</f>
        <v/>
      </c>
    </row>
    <row r="304">
      <c r="A304" s="35" t="n"/>
      <c r="B304" s="36" t="n"/>
      <c r="C304" s="36" t="n"/>
      <c r="D304" s="37" t="n"/>
      <c r="E304" s="37" t="n"/>
      <c r="F304" s="30">
        <f>IF(AND($D304="",$E304=""),"",$D304-$E304)</f>
        <v/>
      </c>
      <c r="G304" s="31">
        <f>IF($A304="","",IF($A304&lt;MIN('Tipos de cambio'!$A$6:$A$605),"fuera de rango",IFERROR(LOOKUP($A304,'Tipos de cambio'!$A$6:$A$605,'Tipos de cambio'!$B$6:$B$605),"fuera de rango")))</f>
        <v/>
      </c>
      <c r="H304" s="32">
        <f>IF(OR($F304="",NOT(ISNUMBER($G304))),"",$F304*$G304)</f>
        <v/>
      </c>
      <c r="I304" s="33" t="n"/>
      <c r="J304" s="34">
        <f>IF($F304="","",IF($I304&lt;&gt;"",$I304,IF(COUNTIFS('Banco'!$F$6:$F$405,$F304,'Banco'!$A$6:$A$405,"&gt;="&amp;$A304-Instrucciones!$B$25,'Banco'!$A$6:$A$405,"&lt;="&amp;$A304+Instrucciones!$B$25)=0,"No aparece en el banco",IF(COUNTIF($F$6:$F$405,$F304)&lt;=COUNTIF('Banco'!$F$6:$F$405,$F304),"Conciliado","Revisar"))))</f>
        <v/>
      </c>
    </row>
    <row r="305">
      <c r="A305" s="35" t="n"/>
      <c r="B305" s="36" t="n"/>
      <c r="C305" s="36" t="n"/>
      <c r="D305" s="37" t="n"/>
      <c r="E305" s="37" t="n"/>
      <c r="F305" s="30">
        <f>IF(AND($D305="",$E305=""),"",$D305-$E305)</f>
        <v/>
      </c>
      <c r="G305" s="31">
        <f>IF($A305="","",IF($A305&lt;MIN('Tipos de cambio'!$A$6:$A$605),"fuera de rango",IFERROR(LOOKUP($A305,'Tipos de cambio'!$A$6:$A$605,'Tipos de cambio'!$B$6:$B$605),"fuera de rango")))</f>
        <v/>
      </c>
      <c r="H305" s="32">
        <f>IF(OR($F305="",NOT(ISNUMBER($G305))),"",$F305*$G305)</f>
        <v/>
      </c>
      <c r="I305" s="33" t="n"/>
      <c r="J305" s="34">
        <f>IF($F305="","",IF($I305&lt;&gt;"",$I305,IF(COUNTIFS('Banco'!$F$6:$F$405,$F305,'Banco'!$A$6:$A$405,"&gt;="&amp;$A305-Instrucciones!$B$25,'Banco'!$A$6:$A$405,"&lt;="&amp;$A305+Instrucciones!$B$25)=0,"No aparece en el banco",IF(COUNTIF($F$6:$F$405,$F305)&lt;=COUNTIF('Banco'!$F$6:$F$405,$F305),"Conciliado","Revisar"))))</f>
        <v/>
      </c>
    </row>
    <row r="306">
      <c r="A306" s="35" t="n"/>
      <c r="B306" s="36" t="n"/>
      <c r="C306" s="36" t="n"/>
      <c r="D306" s="37" t="n"/>
      <c r="E306" s="37" t="n"/>
      <c r="F306" s="30">
        <f>IF(AND($D306="",$E306=""),"",$D306-$E306)</f>
        <v/>
      </c>
      <c r="G306" s="31">
        <f>IF($A306="","",IF($A306&lt;MIN('Tipos de cambio'!$A$6:$A$605),"fuera de rango",IFERROR(LOOKUP($A306,'Tipos de cambio'!$A$6:$A$605,'Tipos de cambio'!$B$6:$B$605),"fuera de rango")))</f>
        <v/>
      </c>
      <c r="H306" s="32">
        <f>IF(OR($F306="",NOT(ISNUMBER($G306))),"",$F306*$G306)</f>
        <v/>
      </c>
      <c r="I306" s="33" t="n"/>
      <c r="J306" s="34">
        <f>IF($F306="","",IF($I306&lt;&gt;"",$I306,IF(COUNTIFS('Banco'!$F$6:$F$405,$F306,'Banco'!$A$6:$A$405,"&gt;="&amp;$A306-Instrucciones!$B$25,'Banco'!$A$6:$A$405,"&lt;="&amp;$A306+Instrucciones!$B$25)=0,"No aparece en el banco",IF(COUNTIF($F$6:$F$405,$F306)&lt;=COUNTIF('Banco'!$F$6:$F$405,$F306),"Conciliado","Revisar"))))</f>
        <v/>
      </c>
    </row>
    <row r="307">
      <c r="A307" s="35" t="n"/>
      <c r="B307" s="36" t="n"/>
      <c r="C307" s="36" t="n"/>
      <c r="D307" s="37" t="n"/>
      <c r="E307" s="37" t="n"/>
      <c r="F307" s="30">
        <f>IF(AND($D307="",$E307=""),"",$D307-$E307)</f>
        <v/>
      </c>
      <c r="G307" s="31">
        <f>IF($A307="","",IF($A307&lt;MIN('Tipos de cambio'!$A$6:$A$605),"fuera de rango",IFERROR(LOOKUP($A307,'Tipos de cambio'!$A$6:$A$605,'Tipos de cambio'!$B$6:$B$605),"fuera de rango")))</f>
        <v/>
      </c>
      <c r="H307" s="32">
        <f>IF(OR($F307="",NOT(ISNUMBER($G307))),"",$F307*$G307)</f>
        <v/>
      </c>
      <c r="I307" s="33" t="n"/>
      <c r="J307" s="34">
        <f>IF($F307="","",IF($I307&lt;&gt;"",$I307,IF(COUNTIFS('Banco'!$F$6:$F$405,$F307,'Banco'!$A$6:$A$405,"&gt;="&amp;$A307-Instrucciones!$B$25,'Banco'!$A$6:$A$405,"&lt;="&amp;$A307+Instrucciones!$B$25)=0,"No aparece en el banco",IF(COUNTIF($F$6:$F$405,$F307)&lt;=COUNTIF('Banco'!$F$6:$F$405,$F307),"Conciliado","Revisar"))))</f>
        <v/>
      </c>
    </row>
    <row r="308">
      <c r="A308" s="35" t="n"/>
      <c r="B308" s="36" t="n"/>
      <c r="C308" s="36" t="n"/>
      <c r="D308" s="37" t="n"/>
      <c r="E308" s="37" t="n"/>
      <c r="F308" s="30">
        <f>IF(AND($D308="",$E308=""),"",$D308-$E308)</f>
        <v/>
      </c>
      <c r="G308" s="31">
        <f>IF($A308="","",IF($A308&lt;MIN('Tipos de cambio'!$A$6:$A$605),"fuera de rango",IFERROR(LOOKUP($A308,'Tipos de cambio'!$A$6:$A$605,'Tipos de cambio'!$B$6:$B$605),"fuera de rango")))</f>
        <v/>
      </c>
      <c r="H308" s="32">
        <f>IF(OR($F308="",NOT(ISNUMBER($G308))),"",$F308*$G308)</f>
        <v/>
      </c>
      <c r="I308" s="33" t="n"/>
      <c r="J308" s="34">
        <f>IF($F308="","",IF($I308&lt;&gt;"",$I308,IF(COUNTIFS('Banco'!$F$6:$F$405,$F308,'Banco'!$A$6:$A$405,"&gt;="&amp;$A308-Instrucciones!$B$25,'Banco'!$A$6:$A$405,"&lt;="&amp;$A308+Instrucciones!$B$25)=0,"No aparece en el banco",IF(COUNTIF($F$6:$F$405,$F308)&lt;=COUNTIF('Banco'!$F$6:$F$405,$F308),"Conciliado","Revisar"))))</f>
        <v/>
      </c>
    </row>
    <row r="309">
      <c r="A309" s="35" t="n"/>
      <c r="B309" s="36" t="n"/>
      <c r="C309" s="36" t="n"/>
      <c r="D309" s="37" t="n"/>
      <c r="E309" s="37" t="n"/>
      <c r="F309" s="30">
        <f>IF(AND($D309="",$E309=""),"",$D309-$E309)</f>
        <v/>
      </c>
      <c r="G309" s="31">
        <f>IF($A309="","",IF($A309&lt;MIN('Tipos de cambio'!$A$6:$A$605),"fuera de rango",IFERROR(LOOKUP($A309,'Tipos de cambio'!$A$6:$A$605,'Tipos de cambio'!$B$6:$B$605),"fuera de rango")))</f>
        <v/>
      </c>
      <c r="H309" s="32">
        <f>IF(OR($F309="",NOT(ISNUMBER($G309))),"",$F309*$G309)</f>
        <v/>
      </c>
      <c r="I309" s="33" t="n"/>
      <c r="J309" s="34">
        <f>IF($F309="","",IF($I309&lt;&gt;"",$I309,IF(COUNTIFS('Banco'!$F$6:$F$405,$F309,'Banco'!$A$6:$A$405,"&gt;="&amp;$A309-Instrucciones!$B$25,'Banco'!$A$6:$A$405,"&lt;="&amp;$A309+Instrucciones!$B$25)=0,"No aparece en el banco",IF(COUNTIF($F$6:$F$405,$F309)&lt;=COUNTIF('Banco'!$F$6:$F$405,$F309),"Conciliado","Revisar"))))</f>
        <v/>
      </c>
    </row>
    <row r="310">
      <c r="A310" s="35" t="n"/>
      <c r="B310" s="36" t="n"/>
      <c r="C310" s="36" t="n"/>
      <c r="D310" s="37" t="n"/>
      <c r="E310" s="37" t="n"/>
      <c r="F310" s="30">
        <f>IF(AND($D310="",$E310=""),"",$D310-$E310)</f>
        <v/>
      </c>
      <c r="G310" s="31">
        <f>IF($A310="","",IF($A310&lt;MIN('Tipos de cambio'!$A$6:$A$605),"fuera de rango",IFERROR(LOOKUP($A310,'Tipos de cambio'!$A$6:$A$605,'Tipos de cambio'!$B$6:$B$605),"fuera de rango")))</f>
        <v/>
      </c>
      <c r="H310" s="32">
        <f>IF(OR($F310="",NOT(ISNUMBER($G310))),"",$F310*$G310)</f>
        <v/>
      </c>
      <c r="I310" s="33" t="n"/>
      <c r="J310" s="34">
        <f>IF($F310="","",IF($I310&lt;&gt;"",$I310,IF(COUNTIFS('Banco'!$F$6:$F$405,$F310,'Banco'!$A$6:$A$405,"&gt;="&amp;$A310-Instrucciones!$B$25,'Banco'!$A$6:$A$405,"&lt;="&amp;$A310+Instrucciones!$B$25)=0,"No aparece en el banco",IF(COUNTIF($F$6:$F$405,$F310)&lt;=COUNTIF('Banco'!$F$6:$F$405,$F310),"Conciliado","Revisar"))))</f>
        <v/>
      </c>
    </row>
    <row r="311">
      <c r="A311" s="35" t="n"/>
      <c r="B311" s="36" t="n"/>
      <c r="C311" s="36" t="n"/>
      <c r="D311" s="37" t="n"/>
      <c r="E311" s="37" t="n"/>
      <c r="F311" s="30">
        <f>IF(AND($D311="",$E311=""),"",$D311-$E311)</f>
        <v/>
      </c>
      <c r="G311" s="31">
        <f>IF($A311="","",IF($A311&lt;MIN('Tipos de cambio'!$A$6:$A$605),"fuera de rango",IFERROR(LOOKUP($A311,'Tipos de cambio'!$A$6:$A$605,'Tipos de cambio'!$B$6:$B$605),"fuera de rango")))</f>
        <v/>
      </c>
      <c r="H311" s="32">
        <f>IF(OR($F311="",NOT(ISNUMBER($G311))),"",$F311*$G311)</f>
        <v/>
      </c>
      <c r="I311" s="33" t="n"/>
      <c r="J311" s="34">
        <f>IF($F311="","",IF($I311&lt;&gt;"",$I311,IF(COUNTIFS('Banco'!$F$6:$F$405,$F311,'Banco'!$A$6:$A$405,"&gt;="&amp;$A311-Instrucciones!$B$25,'Banco'!$A$6:$A$405,"&lt;="&amp;$A311+Instrucciones!$B$25)=0,"No aparece en el banco",IF(COUNTIF($F$6:$F$405,$F311)&lt;=COUNTIF('Banco'!$F$6:$F$405,$F311),"Conciliado","Revisar"))))</f>
        <v/>
      </c>
    </row>
    <row r="312">
      <c r="A312" s="35" t="n"/>
      <c r="B312" s="36" t="n"/>
      <c r="C312" s="36" t="n"/>
      <c r="D312" s="37" t="n"/>
      <c r="E312" s="37" t="n"/>
      <c r="F312" s="30">
        <f>IF(AND($D312="",$E312=""),"",$D312-$E312)</f>
        <v/>
      </c>
      <c r="G312" s="31">
        <f>IF($A312="","",IF($A312&lt;MIN('Tipos de cambio'!$A$6:$A$605),"fuera de rango",IFERROR(LOOKUP($A312,'Tipos de cambio'!$A$6:$A$605,'Tipos de cambio'!$B$6:$B$605),"fuera de rango")))</f>
        <v/>
      </c>
      <c r="H312" s="32">
        <f>IF(OR($F312="",NOT(ISNUMBER($G312))),"",$F312*$G312)</f>
        <v/>
      </c>
      <c r="I312" s="33" t="n"/>
      <c r="J312" s="34">
        <f>IF($F312="","",IF($I312&lt;&gt;"",$I312,IF(COUNTIFS('Banco'!$F$6:$F$405,$F312,'Banco'!$A$6:$A$405,"&gt;="&amp;$A312-Instrucciones!$B$25,'Banco'!$A$6:$A$405,"&lt;="&amp;$A312+Instrucciones!$B$25)=0,"No aparece en el banco",IF(COUNTIF($F$6:$F$405,$F312)&lt;=COUNTIF('Banco'!$F$6:$F$405,$F312),"Conciliado","Revisar"))))</f>
        <v/>
      </c>
    </row>
    <row r="313">
      <c r="A313" s="35" t="n"/>
      <c r="B313" s="36" t="n"/>
      <c r="C313" s="36" t="n"/>
      <c r="D313" s="37" t="n"/>
      <c r="E313" s="37" t="n"/>
      <c r="F313" s="30">
        <f>IF(AND($D313="",$E313=""),"",$D313-$E313)</f>
        <v/>
      </c>
      <c r="G313" s="31">
        <f>IF($A313="","",IF($A313&lt;MIN('Tipos de cambio'!$A$6:$A$605),"fuera de rango",IFERROR(LOOKUP($A313,'Tipos de cambio'!$A$6:$A$605,'Tipos de cambio'!$B$6:$B$605),"fuera de rango")))</f>
        <v/>
      </c>
      <c r="H313" s="32">
        <f>IF(OR($F313="",NOT(ISNUMBER($G313))),"",$F313*$G313)</f>
        <v/>
      </c>
      <c r="I313" s="33" t="n"/>
      <c r="J313" s="34">
        <f>IF($F313="","",IF($I313&lt;&gt;"",$I313,IF(COUNTIFS('Banco'!$F$6:$F$405,$F313,'Banco'!$A$6:$A$405,"&gt;="&amp;$A313-Instrucciones!$B$25,'Banco'!$A$6:$A$405,"&lt;="&amp;$A313+Instrucciones!$B$25)=0,"No aparece en el banco",IF(COUNTIF($F$6:$F$405,$F313)&lt;=COUNTIF('Banco'!$F$6:$F$405,$F313),"Conciliado","Revisar"))))</f>
        <v/>
      </c>
    </row>
    <row r="314">
      <c r="A314" s="35" t="n"/>
      <c r="B314" s="36" t="n"/>
      <c r="C314" s="36" t="n"/>
      <c r="D314" s="37" t="n"/>
      <c r="E314" s="37" t="n"/>
      <c r="F314" s="30">
        <f>IF(AND($D314="",$E314=""),"",$D314-$E314)</f>
        <v/>
      </c>
      <c r="G314" s="31">
        <f>IF($A314="","",IF($A314&lt;MIN('Tipos de cambio'!$A$6:$A$605),"fuera de rango",IFERROR(LOOKUP($A314,'Tipos de cambio'!$A$6:$A$605,'Tipos de cambio'!$B$6:$B$605),"fuera de rango")))</f>
        <v/>
      </c>
      <c r="H314" s="32">
        <f>IF(OR($F314="",NOT(ISNUMBER($G314))),"",$F314*$G314)</f>
        <v/>
      </c>
      <c r="I314" s="33" t="n"/>
      <c r="J314" s="34">
        <f>IF($F314="","",IF($I314&lt;&gt;"",$I314,IF(COUNTIFS('Banco'!$F$6:$F$405,$F314,'Banco'!$A$6:$A$405,"&gt;="&amp;$A314-Instrucciones!$B$25,'Banco'!$A$6:$A$405,"&lt;="&amp;$A314+Instrucciones!$B$25)=0,"No aparece en el banco",IF(COUNTIF($F$6:$F$405,$F314)&lt;=COUNTIF('Banco'!$F$6:$F$405,$F314),"Conciliado","Revisar"))))</f>
        <v/>
      </c>
    </row>
    <row r="315">
      <c r="A315" s="35" t="n"/>
      <c r="B315" s="36" t="n"/>
      <c r="C315" s="36" t="n"/>
      <c r="D315" s="37" t="n"/>
      <c r="E315" s="37" t="n"/>
      <c r="F315" s="30">
        <f>IF(AND($D315="",$E315=""),"",$D315-$E315)</f>
        <v/>
      </c>
      <c r="G315" s="31">
        <f>IF($A315="","",IF($A315&lt;MIN('Tipos de cambio'!$A$6:$A$605),"fuera de rango",IFERROR(LOOKUP($A315,'Tipos de cambio'!$A$6:$A$605,'Tipos de cambio'!$B$6:$B$605),"fuera de rango")))</f>
        <v/>
      </c>
      <c r="H315" s="32">
        <f>IF(OR($F315="",NOT(ISNUMBER($G315))),"",$F315*$G315)</f>
        <v/>
      </c>
      <c r="I315" s="33" t="n"/>
      <c r="J315" s="34">
        <f>IF($F315="","",IF($I315&lt;&gt;"",$I315,IF(COUNTIFS('Banco'!$F$6:$F$405,$F315,'Banco'!$A$6:$A$405,"&gt;="&amp;$A315-Instrucciones!$B$25,'Banco'!$A$6:$A$405,"&lt;="&amp;$A315+Instrucciones!$B$25)=0,"No aparece en el banco",IF(COUNTIF($F$6:$F$405,$F315)&lt;=COUNTIF('Banco'!$F$6:$F$405,$F315),"Conciliado","Revisar"))))</f>
        <v/>
      </c>
    </row>
    <row r="316">
      <c r="A316" s="35" t="n"/>
      <c r="B316" s="36" t="n"/>
      <c r="C316" s="36" t="n"/>
      <c r="D316" s="37" t="n"/>
      <c r="E316" s="37" t="n"/>
      <c r="F316" s="30">
        <f>IF(AND($D316="",$E316=""),"",$D316-$E316)</f>
        <v/>
      </c>
      <c r="G316" s="31">
        <f>IF($A316="","",IF($A316&lt;MIN('Tipos de cambio'!$A$6:$A$605),"fuera de rango",IFERROR(LOOKUP($A316,'Tipos de cambio'!$A$6:$A$605,'Tipos de cambio'!$B$6:$B$605),"fuera de rango")))</f>
        <v/>
      </c>
      <c r="H316" s="32">
        <f>IF(OR($F316="",NOT(ISNUMBER($G316))),"",$F316*$G316)</f>
        <v/>
      </c>
      <c r="I316" s="33" t="n"/>
      <c r="J316" s="34">
        <f>IF($F316="","",IF($I316&lt;&gt;"",$I316,IF(COUNTIFS('Banco'!$F$6:$F$405,$F316,'Banco'!$A$6:$A$405,"&gt;="&amp;$A316-Instrucciones!$B$25,'Banco'!$A$6:$A$405,"&lt;="&amp;$A316+Instrucciones!$B$25)=0,"No aparece en el banco",IF(COUNTIF($F$6:$F$405,$F316)&lt;=COUNTIF('Banco'!$F$6:$F$405,$F316),"Conciliado","Revisar"))))</f>
        <v/>
      </c>
    </row>
    <row r="317">
      <c r="A317" s="35" t="n"/>
      <c r="B317" s="36" t="n"/>
      <c r="C317" s="36" t="n"/>
      <c r="D317" s="37" t="n"/>
      <c r="E317" s="37" t="n"/>
      <c r="F317" s="30">
        <f>IF(AND($D317="",$E317=""),"",$D317-$E317)</f>
        <v/>
      </c>
      <c r="G317" s="31">
        <f>IF($A317="","",IF($A317&lt;MIN('Tipos de cambio'!$A$6:$A$605),"fuera de rango",IFERROR(LOOKUP($A317,'Tipos de cambio'!$A$6:$A$605,'Tipos de cambio'!$B$6:$B$605),"fuera de rango")))</f>
        <v/>
      </c>
      <c r="H317" s="32">
        <f>IF(OR($F317="",NOT(ISNUMBER($G317))),"",$F317*$G317)</f>
        <v/>
      </c>
      <c r="I317" s="33" t="n"/>
      <c r="J317" s="34">
        <f>IF($F317="","",IF($I317&lt;&gt;"",$I317,IF(COUNTIFS('Banco'!$F$6:$F$405,$F317,'Banco'!$A$6:$A$405,"&gt;="&amp;$A317-Instrucciones!$B$25,'Banco'!$A$6:$A$405,"&lt;="&amp;$A317+Instrucciones!$B$25)=0,"No aparece en el banco",IF(COUNTIF($F$6:$F$405,$F317)&lt;=COUNTIF('Banco'!$F$6:$F$405,$F317),"Conciliado","Revisar"))))</f>
        <v/>
      </c>
    </row>
    <row r="318">
      <c r="A318" s="35" t="n"/>
      <c r="B318" s="36" t="n"/>
      <c r="C318" s="36" t="n"/>
      <c r="D318" s="37" t="n"/>
      <c r="E318" s="37" t="n"/>
      <c r="F318" s="30">
        <f>IF(AND($D318="",$E318=""),"",$D318-$E318)</f>
        <v/>
      </c>
      <c r="G318" s="31">
        <f>IF($A318="","",IF($A318&lt;MIN('Tipos de cambio'!$A$6:$A$605),"fuera de rango",IFERROR(LOOKUP($A318,'Tipos de cambio'!$A$6:$A$605,'Tipos de cambio'!$B$6:$B$605),"fuera de rango")))</f>
        <v/>
      </c>
      <c r="H318" s="32">
        <f>IF(OR($F318="",NOT(ISNUMBER($G318))),"",$F318*$G318)</f>
        <v/>
      </c>
      <c r="I318" s="33" t="n"/>
      <c r="J318" s="34">
        <f>IF($F318="","",IF($I318&lt;&gt;"",$I318,IF(COUNTIFS('Banco'!$F$6:$F$405,$F318,'Banco'!$A$6:$A$405,"&gt;="&amp;$A318-Instrucciones!$B$25,'Banco'!$A$6:$A$405,"&lt;="&amp;$A318+Instrucciones!$B$25)=0,"No aparece en el banco",IF(COUNTIF($F$6:$F$405,$F318)&lt;=COUNTIF('Banco'!$F$6:$F$405,$F318),"Conciliado","Revisar"))))</f>
        <v/>
      </c>
    </row>
    <row r="319">
      <c r="A319" s="35" t="n"/>
      <c r="B319" s="36" t="n"/>
      <c r="C319" s="36" t="n"/>
      <c r="D319" s="37" t="n"/>
      <c r="E319" s="37" t="n"/>
      <c r="F319" s="30">
        <f>IF(AND($D319="",$E319=""),"",$D319-$E319)</f>
        <v/>
      </c>
      <c r="G319" s="31">
        <f>IF($A319="","",IF($A319&lt;MIN('Tipos de cambio'!$A$6:$A$605),"fuera de rango",IFERROR(LOOKUP($A319,'Tipos de cambio'!$A$6:$A$605,'Tipos de cambio'!$B$6:$B$605),"fuera de rango")))</f>
        <v/>
      </c>
      <c r="H319" s="32">
        <f>IF(OR($F319="",NOT(ISNUMBER($G319))),"",$F319*$G319)</f>
        <v/>
      </c>
      <c r="I319" s="33" t="n"/>
      <c r="J319" s="34">
        <f>IF($F319="","",IF($I319&lt;&gt;"",$I319,IF(COUNTIFS('Banco'!$F$6:$F$405,$F319,'Banco'!$A$6:$A$405,"&gt;="&amp;$A319-Instrucciones!$B$25,'Banco'!$A$6:$A$405,"&lt;="&amp;$A319+Instrucciones!$B$25)=0,"No aparece en el banco",IF(COUNTIF($F$6:$F$405,$F319)&lt;=COUNTIF('Banco'!$F$6:$F$405,$F319),"Conciliado","Revisar"))))</f>
        <v/>
      </c>
    </row>
    <row r="320">
      <c r="A320" s="35" t="n"/>
      <c r="B320" s="36" t="n"/>
      <c r="C320" s="36" t="n"/>
      <c r="D320" s="37" t="n"/>
      <c r="E320" s="37" t="n"/>
      <c r="F320" s="30">
        <f>IF(AND($D320="",$E320=""),"",$D320-$E320)</f>
        <v/>
      </c>
      <c r="G320" s="31">
        <f>IF($A320="","",IF($A320&lt;MIN('Tipos de cambio'!$A$6:$A$605),"fuera de rango",IFERROR(LOOKUP($A320,'Tipos de cambio'!$A$6:$A$605,'Tipos de cambio'!$B$6:$B$605),"fuera de rango")))</f>
        <v/>
      </c>
      <c r="H320" s="32">
        <f>IF(OR($F320="",NOT(ISNUMBER($G320))),"",$F320*$G320)</f>
        <v/>
      </c>
      <c r="I320" s="33" t="n"/>
      <c r="J320" s="34">
        <f>IF($F320="","",IF($I320&lt;&gt;"",$I320,IF(COUNTIFS('Banco'!$F$6:$F$405,$F320,'Banco'!$A$6:$A$405,"&gt;="&amp;$A320-Instrucciones!$B$25,'Banco'!$A$6:$A$405,"&lt;="&amp;$A320+Instrucciones!$B$25)=0,"No aparece en el banco",IF(COUNTIF($F$6:$F$405,$F320)&lt;=COUNTIF('Banco'!$F$6:$F$405,$F320),"Conciliado","Revisar"))))</f>
        <v/>
      </c>
    </row>
    <row r="321">
      <c r="A321" s="35" t="n"/>
      <c r="B321" s="36" t="n"/>
      <c r="C321" s="36" t="n"/>
      <c r="D321" s="37" t="n"/>
      <c r="E321" s="37" t="n"/>
      <c r="F321" s="30">
        <f>IF(AND($D321="",$E321=""),"",$D321-$E321)</f>
        <v/>
      </c>
      <c r="G321" s="31">
        <f>IF($A321="","",IF($A321&lt;MIN('Tipos de cambio'!$A$6:$A$605),"fuera de rango",IFERROR(LOOKUP($A321,'Tipos de cambio'!$A$6:$A$605,'Tipos de cambio'!$B$6:$B$605),"fuera de rango")))</f>
        <v/>
      </c>
      <c r="H321" s="32">
        <f>IF(OR($F321="",NOT(ISNUMBER($G321))),"",$F321*$G321)</f>
        <v/>
      </c>
      <c r="I321" s="33" t="n"/>
      <c r="J321" s="34">
        <f>IF($F321="","",IF($I321&lt;&gt;"",$I321,IF(COUNTIFS('Banco'!$F$6:$F$405,$F321,'Banco'!$A$6:$A$405,"&gt;="&amp;$A321-Instrucciones!$B$25,'Banco'!$A$6:$A$405,"&lt;="&amp;$A321+Instrucciones!$B$25)=0,"No aparece en el banco",IF(COUNTIF($F$6:$F$405,$F321)&lt;=COUNTIF('Banco'!$F$6:$F$405,$F321),"Conciliado","Revisar"))))</f>
        <v/>
      </c>
    </row>
    <row r="322">
      <c r="A322" s="35" t="n"/>
      <c r="B322" s="36" t="n"/>
      <c r="C322" s="36" t="n"/>
      <c r="D322" s="37" t="n"/>
      <c r="E322" s="37" t="n"/>
      <c r="F322" s="30">
        <f>IF(AND($D322="",$E322=""),"",$D322-$E322)</f>
        <v/>
      </c>
      <c r="G322" s="31">
        <f>IF($A322="","",IF($A322&lt;MIN('Tipos de cambio'!$A$6:$A$605),"fuera de rango",IFERROR(LOOKUP($A322,'Tipos de cambio'!$A$6:$A$605,'Tipos de cambio'!$B$6:$B$605),"fuera de rango")))</f>
        <v/>
      </c>
      <c r="H322" s="32">
        <f>IF(OR($F322="",NOT(ISNUMBER($G322))),"",$F322*$G322)</f>
        <v/>
      </c>
      <c r="I322" s="33" t="n"/>
      <c r="J322" s="34">
        <f>IF($F322="","",IF($I322&lt;&gt;"",$I322,IF(COUNTIFS('Banco'!$F$6:$F$405,$F322,'Banco'!$A$6:$A$405,"&gt;="&amp;$A322-Instrucciones!$B$25,'Banco'!$A$6:$A$405,"&lt;="&amp;$A322+Instrucciones!$B$25)=0,"No aparece en el banco",IF(COUNTIF($F$6:$F$405,$F322)&lt;=COUNTIF('Banco'!$F$6:$F$405,$F322),"Conciliado","Revisar"))))</f>
        <v/>
      </c>
    </row>
    <row r="323">
      <c r="A323" s="35" t="n"/>
      <c r="B323" s="36" t="n"/>
      <c r="C323" s="36" t="n"/>
      <c r="D323" s="37" t="n"/>
      <c r="E323" s="37" t="n"/>
      <c r="F323" s="30">
        <f>IF(AND($D323="",$E323=""),"",$D323-$E323)</f>
        <v/>
      </c>
      <c r="G323" s="31">
        <f>IF($A323="","",IF($A323&lt;MIN('Tipos de cambio'!$A$6:$A$605),"fuera de rango",IFERROR(LOOKUP($A323,'Tipos de cambio'!$A$6:$A$605,'Tipos de cambio'!$B$6:$B$605),"fuera de rango")))</f>
        <v/>
      </c>
      <c r="H323" s="32">
        <f>IF(OR($F323="",NOT(ISNUMBER($G323))),"",$F323*$G323)</f>
        <v/>
      </c>
      <c r="I323" s="33" t="n"/>
      <c r="J323" s="34">
        <f>IF($F323="","",IF($I323&lt;&gt;"",$I323,IF(COUNTIFS('Banco'!$F$6:$F$405,$F323,'Banco'!$A$6:$A$405,"&gt;="&amp;$A323-Instrucciones!$B$25,'Banco'!$A$6:$A$405,"&lt;="&amp;$A323+Instrucciones!$B$25)=0,"No aparece en el banco",IF(COUNTIF($F$6:$F$405,$F323)&lt;=COUNTIF('Banco'!$F$6:$F$405,$F323),"Conciliado","Revisar"))))</f>
        <v/>
      </c>
    </row>
    <row r="324">
      <c r="A324" s="35" t="n"/>
      <c r="B324" s="36" t="n"/>
      <c r="C324" s="36" t="n"/>
      <c r="D324" s="37" t="n"/>
      <c r="E324" s="37" t="n"/>
      <c r="F324" s="30">
        <f>IF(AND($D324="",$E324=""),"",$D324-$E324)</f>
        <v/>
      </c>
      <c r="G324" s="31">
        <f>IF($A324="","",IF($A324&lt;MIN('Tipos de cambio'!$A$6:$A$605),"fuera de rango",IFERROR(LOOKUP($A324,'Tipos de cambio'!$A$6:$A$605,'Tipos de cambio'!$B$6:$B$605),"fuera de rango")))</f>
        <v/>
      </c>
      <c r="H324" s="32">
        <f>IF(OR($F324="",NOT(ISNUMBER($G324))),"",$F324*$G324)</f>
        <v/>
      </c>
      <c r="I324" s="33" t="n"/>
      <c r="J324" s="34">
        <f>IF($F324="","",IF($I324&lt;&gt;"",$I324,IF(COUNTIFS('Banco'!$F$6:$F$405,$F324,'Banco'!$A$6:$A$405,"&gt;="&amp;$A324-Instrucciones!$B$25,'Banco'!$A$6:$A$405,"&lt;="&amp;$A324+Instrucciones!$B$25)=0,"No aparece en el banco",IF(COUNTIF($F$6:$F$405,$F324)&lt;=COUNTIF('Banco'!$F$6:$F$405,$F324),"Conciliado","Revisar"))))</f>
        <v/>
      </c>
    </row>
    <row r="325">
      <c r="A325" s="35" t="n"/>
      <c r="B325" s="36" t="n"/>
      <c r="C325" s="36" t="n"/>
      <c r="D325" s="37" t="n"/>
      <c r="E325" s="37" t="n"/>
      <c r="F325" s="30">
        <f>IF(AND($D325="",$E325=""),"",$D325-$E325)</f>
        <v/>
      </c>
      <c r="G325" s="31">
        <f>IF($A325="","",IF($A325&lt;MIN('Tipos de cambio'!$A$6:$A$605),"fuera de rango",IFERROR(LOOKUP($A325,'Tipos de cambio'!$A$6:$A$605,'Tipos de cambio'!$B$6:$B$605),"fuera de rango")))</f>
        <v/>
      </c>
      <c r="H325" s="32">
        <f>IF(OR($F325="",NOT(ISNUMBER($G325))),"",$F325*$G325)</f>
        <v/>
      </c>
      <c r="I325" s="33" t="n"/>
      <c r="J325" s="34">
        <f>IF($F325="","",IF($I325&lt;&gt;"",$I325,IF(COUNTIFS('Banco'!$F$6:$F$405,$F325,'Banco'!$A$6:$A$405,"&gt;="&amp;$A325-Instrucciones!$B$25,'Banco'!$A$6:$A$405,"&lt;="&amp;$A325+Instrucciones!$B$25)=0,"No aparece en el banco",IF(COUNTIF($F$6:$F$405,$F325)&lt;=COUNTIF('Banco'!$F$6:$F$405,$F325),"Conciliado","Revisar"))))</f>
        <v/>
      </c>
    </row>
    <row r="326">
      <c r="A326" s="35" t="n"/>
      <c r="B326" s="36" t="n"/>
      <c r="C326" s="36" t="n"/>
      <c r="D326" s="37" t="n"/>
      <c r="E326" s="37" t="n"/>
      <c r="F326" s="30">
        <f>IF(AND($D326="",$E326=""),"",$D326-$E326)</f>
        <v/>
      </c>
      <c r="G326" s="31">
        <f>IF($A326="","",IF($A326&lt;MIN('Tipos de cambio'!$A$6:$A$605),"fuera de rango",IFERROR(LOOKUP($A326,'Tipos de cambio'!$A$6:$A$605,'Tipos de cambio'!$B$6:$B$605),"fuera de rango")))</f>
        <v/>
      </c>
      <c r="H326" s="32">
        <f>IF(OR($F326="",NOT(ISNUMBER($G326))),"",$F326*$G326)</f>
        <v/>
      </c>
      <c r="I326" s="33" t="n"/>
      <c r="J326" s="34">
        <f>IF($F326="","",IF($I326&lt;&gt;"",$I326,IF(COUNTIFS('Banco'!$F$6:$F$405,$F326,'Banco'!$A$6:$A$405,"&gt;="&amp;$A326-Instrucciones!$B$25,'Banco'!$A$6:$A$405,"&lt;="&amp;$A326+Instrucciones!$B$25)=0,"No aparece en el banco",IF(COUNTIF($F$6:$F$405,$F326)&lt;=COUNTIF('Banco'!$F$6:$F$405,$F326),"Conciliado","Revisar"))))</f>
        <v/>
      </c>
    </row>
    <row r="327">
      <c r="A327" s="35" t="n"/>
      <c r="B327" s="36" t="n"/>
      <c r="C327" s="36" t="n"/>
      <c r="D327" s="37" t="n"/>
      <c r="E327" s="37" t="n"/>
      <c r="F327" s="30">
        <f>IF(AND($D327="",$E327=""),"",$D327-$E327)</f>
        <v/>
      </c>
      <c r="G327" s="31">
        <f>IF($A327="","",IF($A327&lt;MIN('Tipos de cambio'!$A$6:$A$605),"fuera de rango",IFERROR(LOOKUP($A327,'Tipos de cambio'!$A$6:$A$605,'Tipos de cambio'!$B$6:$B$605),"fuera de rango")))</f>
        <v/>
      </c>
      <c r="H327" s="32">
        <f>IF(OR($F327="",NOT(ISNUMBER($G327))),"",$F327*$G327)</f>
        <v/>
      </c>
      <c r="I327" s="33" t="n"/>
      <c r="J327" s="34">
        <f>IF($F327="","",IF($I327&lt;&gt;"",$I327,IF(COUNTIFS('Banco'!$F$6:$F$405,$F327,'Banco'!$A$6:$A$405,"&gt;="&amp;$A327-Instrucciones!$B$25,'Banco'!$A$6:$A$405,"&lt;="&amp;$A327+Instrucciones!$B$25)=0,"No aparece en el banco",IF(COUNTIF($F$6:$F$405,$F327)&lt;=COUNTIF('Banco'!$F$6:$F$405,$F327),"Conciliado","Revisar"))))</f>
        <v/>
      </c>
    </row>
    <row r="328">
      <c r="A328" s="35" t="n"/>
      <c r="B328" s="36" t="n"/>
      <c r="C328" s="36" t="n"/>
      <c r="D328" s="37" t="n"/>
      <c r="E328" s="37" t="n"/>
      <c r="F328" s="30">
        <f>IF(AND($D328="",$E328=""),"",$D328-$E328)</f>
        <v/>
      </c>
      <c r="G328" s="31">
        <f>IF($A328="","",IF($A328&lt;MIN('Tipos de cambio'!$A$6:$A$605),"fuera de rango",IFERROR(LOOKUP($A328,'Tipos de cambio'!$A$6:$A$605,'Tipos de cambio'!$B$6:$B$605),"fuera de rango")))</f>
        <v/>
      </c>
      <c r="H328" s="32">
        <f>IF(OR($F328="",NOT(ISNUMBER($G328))),"",$F328*$G328)</f>
        <v/>
      </c>
      <c r="I328" s="33" t="n"/>
      <c r="J328" s="34">
        <f>IF($F328="","",IF($I328&lt;&gt;"",$I328,IF(COUNTIFS('Banco'!$F$6:$F$405,$F328,'Banco'!$A$6:$A$405,"&gt;="&amp;$A328-Instrucciones!$B$25,'Banco'!$A$6:$A$405,"&lt;="&amp;$A328+Instrucciones!$B$25)=0,"No aparece en el banco",IF(COUNTIF($F$6:$F$405,$F328)&lt;=COUNTIF('Banco'!$F$6:$F$405,$F328),"Conciliado","Revisar"))))</f>
        <v/>
      </c>
    </row>
    <row r="329">
      <c r="A329" s="35" t="n"/>
      <c r="B329" s="36" t="n"/>
      <c r="C329" s="36" t="n"/>
      <c r="D329" s="37" t="n"/>
      <c r="E329" s="37" t="n"/>
      <c r="F329" s="30">
        <f>IF(AND($D329="",$E329=""),"",$D329-$E329)</f>
        <v/>
      </c>
      <c r="G329" s="31">
        <f>IF($A329="","",IF($A329&lt;MIN('Tipos de cambio'!$A$6:$A$605),"fuera de rango",IFERROR(LOOKUP($A329,'Tipos de cambio'!$A$6:$A$605,'Tipos de cambio'!$B$6:$B$605),"fuera de rango")))</f>
        <v/>
      </c>
      <c r="H329" s="32">
        <f>IF(OR($F329="",NOT(ISNUMBER($G329))),"",$F329*$G329)</f>
        <v/>
      </c>
      <c r="I329" s="33" t="n"/>
      <c r="J329" s="34">
        <f>IF($F329="","",IF($I329&lt;&gt;"",$I329,IF(COUNTIFS('Banco'!$F$6:$F$405,$F329,'Banco'!$A$6:$A$405,"&gt;="&amp;$A329-Instrucciones!$B$25,'Banco'!$A$6:$A$405,"&lt;="&amp;$A329+Instrucciones!$B$25)=0,"No aparece en el banco",IF(COUNTIF($F$6:$F$405,$F329)&lt;=COUNTIF('Banco'!$F$6:$F$405,$F329),"Conciliado","Revisar"))))</f>
        <v/>
      </c>
    </row>
    <row r="330">
      <c r="A330" s="35" t="n"/>
      <c r="B330" s="36" t="n"/>
      <c r="C330" s="36" t="n"/>
      <c r="D330" s="37" t="n"/>
      <c r="E330" s="37" t="n"/>
      <c r="F330" s="30">
        <f>IF(AND($D330="",$E330=""),"",$D330-$E330)</f>
        <v/>
      </c>
      <c r="G330" s="31">
        <f>IF($A330="","",IF($A330&lt;MIN('Tipos de cambio'!$A$6:$A$605),"fuera de rango",IFERROR(LOOKUP($A330,'Tipos de cambio'!$A$6:$A$605,'Tipos de cambio'!$B$6:$B$605),"fuera de rango")))</f>
        <v/>
      </c>
      <c r="H330" s="32">
        <f>IF(OR($F330="",NOT(ISNUMBER($G330))),"",$F330*$G330)</f>
        <v/>
      </c>
      <c r="I330" s="33" t="n"/>
      <c r="J330" s="34">
        <f>IF($F330="","",IF($I330&lt;&gt;"",$I330,IF(COUNTIFS('Banco'!$F$6:$F$405,$F330,'Banco'!$A$6:$A$405,"&gt;="&amp;$A330-Instrucciones!$B$25,'Banco'!$A$6:$A$405,"&lt;="&amp;$A330+Instrucciones!$B$25)=0,"No aparece en el banco",IF(COUNTIF($F$6:$F$405,$F330)&lt;=COUNTIF('Banco'!$F$6:$F$405,$F330),"Conciliado","Revisar"))))</f>
        <v/>
      </c>
    </row>
    <row r="331">
      <c r="A331" s="35" t="n"/>
      <c r="B331" s="36" t="n"/>
      <c r="C331" s="36" t="n"/>
      <c r="D331" s="37" t="n"/>
      <c r="E331" s="37" t="n"/>
      <c r="F331" s="30">
        <f>IF(AND($D331="",$E331=""),"",$D331-$E331)</f>
        <v/>
      </c>
      <c r="G331" s="31">
        <f>IF($A331="","",IF($A331&lt;MIN('Tipos de cambio'!$A$6:$A$605),"fuera de rango",IFERROR(LOOKUP($A331,'Tipos de cambio'!$A$6:$A$605,'Tipos de cambio'!$B$6:$B$605),"fuera de rango")))</f>
        <v/>
      </c>
      <c r="H331" s="32">
        <f>IF(OR($F331="",NOT(ISNUMBER($G331))),"",$F331*$G331)</f>
        <v/>
      </c>
      <c r="I331" s="33" t="n"/>
      <c r="J331" s="34">
        <f>IF($F331="","",IF($I331&lt;&gt;"",$I331,IF(COUNTIFS('Banco'!$F$6:$F$405,$F331,'Banco'!$A$6:$A$405,"&gt;="&amp;$A331-Instrucciones!$B$25,'Banco'!$A$6:$A$405,"&lt;="&amp;$A331+Instrucciones!$B$25)=0,"No aparece en el banco",IF(COUNTIF($F$6:$F$405,$F331)&lt;=COUNTIF('Banco'!$F$6:$F$405,$F331),"Conciliado","Revisar"))))</f>
        <v/>
      </c>
    </row>
    <row r="332">
      <c r="A332" s="35" t="n"/>
      <c r="B332" s="36" t="n"/>
      <c r="C332" s="36" t="n"/>
      <c r="D332" s="37" t="n"/>
      <c r="E332" s="37" t="n"/>
      <c r="F332" s="30">
        <f>IF(AND($D332="",$E332=""),"",$D332-$E332)</f>
        <v/>
      </c>
      <c r="G332" s="31">
        <f>IF($A332="","",IF($A332&lt;MIN('Tipos de cambio'!$A$6:$A$605),"fuera de rango",IFERROR(LOOKUP($A332,'Tipos de cambio'!$A$6:$A$605,'Tipos de cambio'!$B$6:$B$605),"fuera de rango")))</f>
        <v/>
      </c>
      <c r="H332" s="32">
        <f>IF(OR($F332="",NOT(ISNUMBER($G332))),"",$F332*$G332)</f>
        <v/>
      </c>
      <c r="I332" s="33" t="n"/>
      <c r="J332" s="34">
        <f>IF($F332="","",IF($I332&lt;&gt;"",$I332,IF(COUNTIFS('Banco'!$F$6:$F$405,$F332,'Banco'!$A$6:$A$405,"&gt;="&amp;$A332-Instrucciones!$B$25,'Banco'!$A$6:$A$405,"&lt;="&amp;$A332+Instrucciones!$B$25)=0,"No aparece en el banco",IF(COUNTIF($F$6:$F$405,$F332)&lt;=COUNTIF('Banco'!$F$6:$F$405,$F332),"Conciliado","Revisar"))))</f>
        <v/>
      </c>
    </row>
    <row r="333">
      <c r="A333" s="35" t="n"/>
      <c r="B333" s="36" t="n"/>
      <c r="C333" s="36" t="n"/>
      <c r="D333" s="37" t="n"/>
      <c r="E333" s="37" t="n"/>
      <c r="F333" s="30">
        <f>IF(AND($D333="",$E333=""),"",$D333-$E333)</f>
        <v/>
      </c>
      <c r="G333" s="31">
        <f>IF($A333="","",IF($A333&lt;MIN('Tipos de cambio'!$A$6:$A$605),"fuera de rango",IFERROR(LOOKUP($A333,'Tipos de cambio'!$A$6:$A$605,'Tipos de cambio'!$B$6:$B$605),"fuera de rango")))</f>
        <v/>
      </c>
      <c r="H333" s="32">
        <f>IF(OR($F333="",NOT(ISNUMBER($G333))),"",$F333*$G333)</f>
        <v/>
      </c>
      <c r="I333" s="33" t="n"/>
      <c r="J333" s="34">
        <f>IF($F333="","",IF($I333&lt;&gt;"",$I333,IF(COUNTIFS('Banco'!$F$6:$F$405,$F333,'Banco'!$A$6:$A$405,"&gt;="&amp;$A333-Instrucciones!$B$25,'Banco'!$A$6:$A$405,"&lt;="&amp;$A333+Instrucciones!$B$25)=0,"No aparece en el banco",IF(COUNTIF($F$6:$F$405,$F333)&lt;=COUNTIF('Banco'!$F$6:$F$405,$F333),"Conciliado","Revisar"))))</f>
        <v/>
      </c>
    </row>
    <row r="334">
      <c r="A334" s="35" t="n"/>
      <c r="B334" s="36" t="n"/>
      <c r="C334" s="36" t="n"/>
      <c r="D334" s="37" t="n"/>
      <c r="E334" s="37" t="n"/>
      <c r="F334" s="30">
        <f>IF(AND($D334="",$E334=""),"",$D334-$E334)</f>
        <v/>
      </c>
      <c r="G334" s="31">
        <f>IF($A334="","",IF($A334&lt;MIN('Tipos de cambio'!$A$6:$A$605),"fuera de rango",IFERROR(LOOKUP($A334,'Tipos de cambio'!$A$6:$A$605,'Tipos de cambio'!$B$6:$B$605),"fuera de rango")))</f>
        <v/>
      </c>
      <c r="H334" s="32">
        <f>IF(OR($F334="",NOT(ISNUMBER($G334))),"",$F334*$G334)</f>
        <v/>
      </c>
      <c r="I334" s="33" t="n"/>
      <c r="J334" s="34">
        <f>IF($F334="","",IF($I334&lt;&gt;"",$I334,IF(COUNTIFS('Banco'!$F$6:$F$405,$F334,'Banco'!$A$6:$A$405,"&gt;="&amp;$A334-Instrucciones!$B$25,'Banco'!$A$6:$A$405,"&lt;="&amp;$A334+Instrucciones!$B$25)=0,"No aparece en el banco",IF(COUNTIF($F$6:$F$405,$F334)&lt;=COUNTIF('Banco'!$F$6:$F$405,$F334),"Conciliado","Revisar"))))</f>
        <v/>
      </c>
    </row>
    <row r="335">
      <c r="A335" s="35" t="n"/>
      <c r="B335" s="36" t="n"/>
      <c r="C335" s="36" t="n"/>
      <c r="D335" s="37" t="n"/>
      <c r="E335" s="37" t="n"/>
      <c r="F335" s="30">
        <f>IF(AND($D335="",$E335=""),"",$D335-$E335)</f>
        <v/>
      </c>
      <c r="G335" s="31">
        <f>IF($A335="","",IF($A335&lt;MIN('Tipos de cambio'!$A$6:$A$605),"fuera de rango",IFERROR(LOOKUP($A335,'Tipos de cambio'!$A$6:$A$605,'Tipos de cambio'!$B$6:$B$605),"fuera de rango")))</f>
        <v/>
      </c>
      <c r="H335" s="32">
        <f>IF(OR($F335="",NOT(ISNUMBER($G335))),"",$F335*$G335)</f>
        <v/>
      </c>
      <c r="I335" s="33" t="n"/>
      <c r="J335" s="34">
        <f>IF($F335="","",IF($I335&lt;&gt;"",$I335,IF(COUNTIFS('Banco'!$F$6:$F$405,$F335,'Banco'!$A$6:$A$405,"&gt;="&amp;$A335-Instrucciones!$B$25,'Banco'!$A$6:$A$405,"&lt;="&amp;$A335+Instrucciones!$B$25)=0,"No aparece en el banco",IF(COUNTIF($F$6:$F$405,$F335)&lt;=COUNTIF('Banco'!$F$6:$F$405,$F335),"Conciliado","Revisar"))))</f>
        <v/>
      </c>
    </row>
    <row r="336">
      <c r="A336" s="35" t="n"/>
      <c r="B336" s="36" t="n"/>
      <c r="C336" s="36" t="n"/>
      <c r="D336" s="37" t="n"/>
      <c r="E336" s="37" t="n"/>
      <c r="F336" s="30">
        <f>IF(AND($D336="",$E336=""),"",$D336-$E336)</f>
        <v/>
      </c>
      <c r="G336" s="31">
        <f>IF($A336="","",IF($A336&lt;MIN('Tipos de cambio'!$A$6:$A$605),"fuera de rango",IFERROR(LOOKUP($A336,'Tipos de cambio'!$A$6:$A$605,'Tipos de cambio'!$B$6:$B$605),"fuera de rango")))</f>
        <v/>
      </c>
      <c r="H336" s="32">
        <f>IF(OR($F336="",NOT(ISNUMBER($G336))),"",$F336*$G336)</f>
        <v/>
      </c>
      <c r="I336" s="33" t="n"/>
      <c r="J336" s="34">
        <f>IF($F336="","",IF($I336&lt;&gt;"",$I336,IF(COUNTIFS('Banco'!$F$6:$F$405,$F336,'Banco'!$A$6:$A$405,"&gt;="&amp;$A336-Instrucciones!$B$25,'Banco'!$A$6:$A$405,"&lt;="&amp;$A336+Instrucciones!$B$25)=0,"No aparece en el banco",IF(COUNTIF($F$6:$F$405,$F336)&lt;=COUNTIF('Banco'!$F$6:$F$405,$F336),"Conciliado","Revisar"))))</f>
        <v/>
      </c>
    </row>
    <row r="337">
      <c r="A337" s="35" t="n"/>
      <c r="B337" s="36" t="n"/>
      <c r="C337" s="36" t="n"/>
      <c r="D337" s="37" t="n"/>
      <c r="E337" s="37" t="n"/>
      <c r="F337" s="30">
        <f>IF(AND($D337="",$E337=""),"",$D337-$E337)</f>
        <v/>
      </c>
      <c r="G337" s="31">
        <f>IF($A337="","",IF($A337&lt;MIN('Tipos de cambio'!$A$6:$A$605),"fuera de rango",IFERROR(LOOKUP($A337,'Tipos de cambio'!$A$6:$A$605,'Tipos de cambio'!$B$6:$B$605),"fuera de rango")))</f>
        <v/>
      </c>
      <c r="H337" s="32">
        <f>IF(OR($F337="",NOT(ISNUMBER($G337))),"",$F337*$G337)</f>
        <v/>
      </c>
      <c r="I337" s="33" t="n"/>
      <c r="J337" s="34">
        <f>IF($F337="","",IF($I337&lt;&gt;"",$I337,IF(COUNTIFS('Banco'!$F$6:$F$405,$F337,'Banco'!$A$6:$A$405,"&gt;="&amp;$A337-Instrucciones!$B$25,'Banco'!$A$6:$A$405,"&lt;="&amp;$A337+Instrucciones!$B$25)=0,"No aparece en el banco",IF(COUNTIF($F$6:$F$405,$F337)&lt;=COUNTIF('Banco'!$F$6:$F$405,$F337),"Conciliado","Revisar"))))</f>
        <v/>
      </c>
    </row>
    <row r="338">
      <c r="A338" s="35" t="n"/>
      <c r="B338" s="36" t="n"/>
      <c r="C338" s="36" t="n"/>
      <c r="D338" s="37" t="n"/>
      <c r="E338" s="37" t="n"/>
      <c r="F338" s="30">
        <f>IF(AND($D338="",$E338=""),"",$D338-$E338)</f>
        <v/>
      </c>
      <c r="G338" s="31">
        <f>IF($A338="","",IF($A338&lt;MIN('Tipos de cambio'!$A$6:$A$605),"fuera de rango",IFERROR(LOOKUP($A338,'Tipos de cambio'!$A$6:$A$605,'Tipos de cambio'!$B$6:$B$605),"fuera de rango")))</f>
        <v/>
      </c>
      <c r="H338" s="32">
        <f>IF(OR($F338="",NOT(ISNUMBER($G338))),"",$F338*$G338)</f>
        <v/>
      </c>
      <c r="I338" s="33" t="n"/>
      <c r="J338" s="34">
        <f>IF($F338="","",IF($I338&lt;&gt;"",$I338,IF(COUNTIFS('Banco'!$F$6:$F$405,$F338,'Banco'!$A$6:$A$405,"&gt;="&amp;$A338-Instrucciones!$B$25,'Banco'!$A$6:$A$405,"&lt;="&amp;$A338+Instrucciones!$B$25)=0,"No aparece en el banco",IF(COUNTIF($F$6:$F$405,$F338)&lt;=COUNTIF('Banco'!$F$6:$F$405,$F338),"Conciliado","Revisar"))))</f>
        <v/>
      </c>
    </row>
    <row r="339">
      <c r="A339" s="35" t="n"/>
      <c r="B339" s="36" t="n"/>
      <c r="C339" s="36" t="n"/>
      <c r="D339" s="37" t="n"/>
      <c r="E339" s="37" t="n"/>
      <c r="F339" s="30">
        <f>IF(AND($D339="",$E339=""),"",$D339-$E339)</f>
        <v/>
      </c>
      <c r="G339" s="31">
        <f>IF($A339="","",IF($A339&lt;MIN('Tipos de cambio'!$A$6:$A$605),"fuera de rango",IFERROR(LOOKUP($A339,'Tipos de cambio'!$A$6:$A$605,'Tipos de cambio'!$B$6:$B$605),"fuera de rango")))</f>
        <v/>
      </c>
      <c r="H339" s="32">
        <f>IF(OR($F339="",NOT(ISNUMBER($G339))),"",$F339*$G339)</f>
        <v/>
      </c>
      <c r="I339" s="33" t="n"/>
      <c r="J339" s="34">
        <f>IF($F339="","",IF($I339&lt;&gt;"",$I339,IF(COUNTIFS('Banco'!$F$6:$F$405,$F339,'Banco'!$A$6:$A$405,"&gt;="&amp;$A339-Instrucciones!$B$25,'Banco'!$A$6:$A$405,"&lt;="&amp;$A339+Instrucciones!$B$25)=0,"No aparece en el banco",IF(COUNTIF($F$6:$F$405,$F339)&lt;=COUNTIF('Banco'!$F$6:$F$405,$F339),"Conciliado","Revisar"))))</f>
        <v/>
      </c>
    </row>
    <row r="340">
      <c r="A340" s="35" t="n"/>
      <c r="B340" s="36" t="n"/>
      <c r="C340" s="36" t="n"/>
      <c r="D340" s="37" t="n"/>
      <c r="E340" s="37" t="n"/>
      <c r="F340" s="30">
        <f>IF(AND($D340="",$E340=""),"",$D340-$E340)</f>
        <v/>
      </c>
      <c r="G340" s="31">
        <f>IF($A340="","",IF($A340&lt;MIN('Tipos de cambio'!$A$6:$A$605),"fuera de rango",IFERROR(LOOKUP($A340,'Tipos de cambio'!$A$6:$A$605,'Tipos de cambio'!$B$6:$B$605),"fuera de rango")))</f>
        <v/>
      </c>
      <c r="H340" s="32">
        <f>IF(OR($F340="",NOT(ISNUMBER($G340))),"",$F340*$G340)</f>
        <v/>
      </c>
      <c r="I340" s="33" t="n"/>
      <c r="J340" s="34">
        <f>IF($F340="","",IF($I340&lt;&gt;"",$I340,IF(COUNTIFS('Banco'!$F$6:$F$405,$F340,'Banco'!$A$6:$A$405,"&gt;="&amp;$A340-Instrucciones!$B$25,'Banco'!$A$6:$A$405,"&lt;="&amp;$A340+Instrucciones!$B$25)=0,"No aparece en el banco",IF(COUNTIF($F$6:$F$405,$F340)&lt;=COUNTIF('Banco'!$F$6:$F$405,$F340),"Conciliado","Revisar"))))</f>
        <v/>
      </c>
    </row>
    <row r="341">
      <c r="A341" s="35" t="n"/>
      <c r="B341" s="36" t="n"/>
      <c r="C341" s="36" t="n"/>
      <c r="D341" s="37" t="n"/>
      <c r="E341" s="37" t="n"/>
      <c r="F341" s="30">
        <f>IF(AND($D341="",$E341=""),"",$D341-$E341)</f>
        <v/>
      </c>
      <c r="G341" s="31">
        <f>IF($A341="","",IF($A341&lt;MIN('Tipos de cambio'!$A$6:$A$605),"fuera de rango",IFERROR(LOOKUP($A341,'Tipos de cambio'!$A$6:$A$605,'Tipos de cambio'!$B$6:$B$605),"fuera de rango")))</f>
        <v/>
      </c>
      <c r="H341" s="32">
        <f>IF(OR($F341="",NOT(ISNUMBER($G341))),"",$F341*$G341)</f>
        <v/>
      </c>
      <c r="I341" s="33" t="n"/>
      <c r="J341" s="34">
        <f>IF($F341="","",IF($I341&lt;&gt;"",$I341,IF(COUNTIFS('Banco'!$F$6:$F$405,$F341,'Banco'!$A$6:$A$405,"&gt;="&amp;$A341-Instrucciones!$B$25,'Banco'!$A$6:$A$405,"&lt;="&amp;$A341+Instrucciones!$B$25)=0,"No aparece en el banco",IF(COUNTIF($F$6:$F$405,$F341)&lt;=COUNTIF('Banco'!$F$6:$F$405,$F341),"Conciliado","Revisar"))))</f>
        <v/>
      </c>
    </row>
    <row r="342">
      <c r="A342" s="35" t="n"/>
      <c r="B342" s="36" t="n"/>
      <c r="C342" s="36" t="n"/>
      <c r="D342" s="37" t="n"/>
      <c r="E342" s="37" t="n"/>
      <c r="F342" s="30">
        <f>IF(AND($D342="",$E342=""),"",$D342-$E342)</f>
        <v/>
      </c>
      <c r="G342" s="31">
        <f>IF($A342="","",IF($A342&lt;MIN('Tipos de cambio'!$A$6:$A$605),"fuera de rango",IFERROR(LOOKUP($A342,'Tipos de cambio'!$A$6:$A$605,'Tipos de cambio'!$B$6:$B$605),"fuera de rango")))</f>
        <v/>
      </c>
      <c r="H342" s="32">
        <f>IF(OR($F342="",NOT(ISNUMBER($G342))),"",$F342*$G342)</f>
        <v/>
      </c>
      <c r="I342" s="33" t="n"/>
      <c r="J342" s="34">
        <f>IF($F342="","",IF($I342&lt;&gt;"",$I342,IF(COUNTIFS('Banco'!$F$6:$F$405,$F342,'Banco'!$A$6:$A$405,"&gt;="&amp;$A342-Instrucciones!$B$25,'Banco'!$A$6:$A$405,"&lt;="&amp;$A342+Instrucciones!$B$25)=0,"No aparece en el banco",IF(COUNTIF($F$6:$F$405,$F342)&lt;=COUNTIF('Banco'!$F$6:$F$405,$F342),"Conciliado","Revisar"))))</f>
        <v/>
      </c>
    </row>
    <row r="343">
      <c r="A343" s="35" t="n"/>
      <c r="B343" s="36" t="n"/>
      <c r="C343" s="36" t="n"/>
      <c r="D343" s="37" t="n"/>
      <c r="E343" s="37" t="n"/>
      <c r="F343" s="30">
        <f>IF(AND($D343="",$E343=""),"",$D343-$E343)</f>
        <v/>
      </c>
      <c r="G343" s="31">
        <f>IF($A343="","",IF($A343&lt;MIN('Tipos de cambio'!$A$6:$A$605),"fuera de rango",IFERROR(LOOKUP($A343,'Tipos de cambio'!$A$6:$A$605,'Tipos de cambio'!$B$6:$B$605),"fuera de rango")))</f>
        <v/>
      </c>
      <c r="H343" s="32">
        <f>IF(OR($F343="",NOT(ISNUMBER($G343))),"",$F343*$G343)</f>
        <v/>
      </c>
      <c r="I343" s="33" t="n"/>
      <c r="J343" s="34">
        <f>IF($F343="","",IF($I343&lt;&gt;"",$I343,IF(COUNTIFS('Banco'!$F$6:$F$405,$F343,'Banco'!$A$6:$A$405,"&gt;="&amp;$A343-Instrucciones!$B$25,'Banco'!$A$6:$A$405,"&lt;="&amp;$A343+Instrucciones!$B$25)=0,"No aparece en el banco",IF(COUNTIF($F$6:$F$405,$F343)&lt;=COUNTIF('Banco'!$F$6:$F$405,$F343),"Conciliado","Revisar"))))</f>
        <v/>
      </c>
    </row>
    <row r="344">
      <c r="A344" s="35" t="n"/>
      <c r="B344" s="36" t="n"/>
      <c r="C344" s="36" t="n"/>
      <c r="D344" s="37" t="n"/>
      <c r="E344" s="37" t="n"/>
      <c r="F344" s="30">
        <f>IF(AND($D344="",$E344=""),"",$D344-$E344)</f>
        <v/>
      </c>
      <c r="G344" s="31">
        <f>IF($A344="","",IF($A344&lt;MIN('Tipos de cambio'!$A$6:$A$605),"fuera de rango",IFERROR(LOOKUP($A344,'Tipos de cambio'!$A$6:$A$605,'Tipos de cambio'!$B$6:$B$605),"fuera de rango")))</f>
        <v/>
      </c>
      <c r="H344" s="32">
        <f>IF(OR($F344="",NOT(ISNUMBER($G344))),"",$F344*$G344)</f>
        <v/>
      </c>
      <c r="I344" s="33" t="n"/>
      <c r="J344" s="34">
        <f>IF($F344="","",IF($I344&lt;&gt;"",$I344,IF(COUNTIFS('Banco'!$F$6:$F$405,$F344,'Banco'!$A$6:$A$405,"&gt;="&amp;$A344-Instrucciones!$B$25,'Banco'!$A$6:$A$405,"&lt;="&amp;$A344+Instrucciones!$B$25)=0,"No aparece en el banco",IF(COUNTIF($F$6:$F$405,$F344)&lt;=COUNTIF('Banco'!$F$6:$F$405,$F344),"Conciliado","Revisar"))))</f>
        <v/>
      </c>
    </row>
    <row r="345">
      <c r="A345" s="35" t="n"/>
      <c r="B345" s="36" t="n"/>
      <c r="C345" s="36" t="n"/>
      <c r="D345" s="37" t="n"/>
      <c r="E345" s="37" t="n"/>
      <c r="F345" s="30">
        <f>IF(AND($D345="",$E345=""),"",$D345-$E345)</f>
        <v/>
      </c>
      <c r="G345" s="31">
        <f>IF($A345="","",IF($A345&lt;MIN('Tipos de cambio'!$A$6:$A$605),"fuera de rango",IFERROR(LOOKUP($A345,'Tipos de cambio'!$A$6:$A$605,'Tipos de cambio'!$B$6:$B$605),"fuera de rango")))</f>
        <v/>
      </c>
      <c r="H345" s="32">
        <f>IF(OR($F345="",NOT(ISNUMBER($G345))),"",$F345*$G345)</f>
        <v/>
      </c>
      <c r="I345" s="33" t="n"/>
      <c r="J345" s="34">
        <f>IF($F345="","",IF($I345&lt;&gt;"",$I345,IF(COUNTIFS('Banco'!$F$6:$F$405,$F345,'Banco'!$A$6:$A$405,"&gt;="&amp;$A345-Instrucciones!$B$25,'Banco'!$A$6:$A$405,"&lt;="&amp;$A345+Instrucciones!$B$25)=0,"No aparece en el banco",IF(COUNTIF($F$6:$F$405,$F345)&lt;=COUNTIF('Banco'!$F$6:$F$405,$F345),"Conciliado","Revisar"))))</f>
        <v/>
      </c>
    </row>
    <row r="346">
      <c r="A346" s="35" t="n"/>
      <c r="B346" s="36" t="n"/>
      <c r="C346" s="36" t="n"/>
      <c r="D346" s="37" t="n"/>
      <c r="E346" s="37" t="n"/>
      <c r="F346" s="30">
        <f>IF(AND($D346="",$E346=""),"",$D346-$E346)</f>
        <v/>
      </c>
      <c r="G346" s="31">
        <f>IF($A346="","",IF($A346&lt;MIN('Tipos de cambio'!$A$6:$A$605),"fuera de rango",IFERROR(LOOKUP($A346,'Tipos de cambio'!$A$6:$A$605,'Tipos de cambio'!$B$6:$B$605),"fuera de rango")))</f>
        <v/>
      </c>
      <c r="H346" s="32">
        <f>IF(OR($F346="",NOT(ISNUMBER($G346))),"",$F346*$G346)</f>
        <v/>
      </c>
      <c r="I346" s="33" t="n"/>
      <c r="J346" s="34">
        <f>IF($F346="","",IF($I346&lt;&gt;"",$I346,IF(COUNTIFS('Banco'!$F$6:$F$405,$F346,'Banco'!$A$6:$A$405,"&gt;="&amp;$A346-Instrucciones!$B$25,'Banco'!$A$6:$A$405,"&lt;="&amp;$A346+Instrucciones!$B$25)=0,"No aparece en el banco",IF(COUNTIF($F$6:$F$405,$F346)&lt;=COUNTIF('Banco'!$F$6:$F$405,$F346),"Conciliado","Revisar"))))</f>
        <v/>
      </c>
    </row>
    <row r="347">
      <c r="A347" s="35" t="n"/>
      <c r="B347" s="36" t="n"/>
      <c r="C347" s="36" t="n"/>
      <c r="D347" s="37" t="n"/>
      <c r="E347" s="37" t="n"/>
      <c r="F347" s="30">
        <f>IF(AND($D347="",$E347=""),"",$D347-$E347)</f>
        <v/>
      </c>
      <c r="G347" s="31">
        <f>IF($A347="","",IF($A347&lt;MIN('Tipos de cambio'!$A$6:$A$605),"fuera de rango",IFERROR(LOOKUP($A347,'Tipos de cambio'!$A$6:$A$605,'Tipos de cambio'!$B$6:$B$605),"fuera de rango")))</f>
        <v/>
      </c>
      <c r="H347" s="32">
        <f>IF(OR($F347="",NOT(ISNUMBER($G347))),"",$F347*$G347)</f>
        <v/>
      </c>
      <c r="I347" s="33" t="n"/>
      <c r="J347" s="34">
        <f>IF($F347="","",IF($I347&lt;&gt;"",$I347,IF(COUNTIFS('Banco'!$F$6:$F$405,$F347,'Banco'!$A$6:$A$405,"&gt;="&amp;$A347-Instrucciones!$B$25,'Banco'!$A$6:$A$405,"&lt;="&amp;$A347+Instrucciones!$B$25)=0,"No aparece en el banco",IF(COUNTIF($F$6:$F$405,$F347)&lt;=COUNTIF('Banco'!$F$6:$F$405,$F347),"Conciliado","Revisar"))))</f>
        <v/>
      </c>
    </row>
    <row r="348">
      <c r="A348" s="35" t="n"/>
      <c r="B348" s="36" t="n"/>
      <c r="C348" s="36" t="n"/>
      <c r="D348" s="37" t="n"/>
      <c r="E348" s="37" t="n"/>
      <c r="F348" s="30">
        <f>IF(AND($D348="",$E348=""),"",$D348-$E348)</f>
        <v/>
      </c>
      <c r="G348" s="31">
        <f>IF($A348="","",IF($A348&lt;MIN('Tipos de cambio'!$A$6:$A$605),"fuera de rango",IFERROR(LOOKUP($A348,'Tipos de cambio'!$A$6:$A$605,'Tipos de cambio'!$B$6:$B$605),"fuera de rango")))</f>
        <v/>
      </c>
      <c r="H348" s="32">
        <f>IF(OR($F348="",NOT(ISNUMBER($G348))),"",$F348*$G348)</f>
        <v/>
      </c>
      <c r="I348" s="33" t="n"/>
      <c r="J348" s="34">
        <f>IF($F348="","",IF($I348&lt;&gt;"",$I348,IF(COUNTIFS('Banco'!$F$6:$F$405,$F348,'Banco'!$A$6:$A$405,"&gt;="&amp;$A348-Instrucciones!$B$25,'Banco'!$A$6:$A$405,"&lt;="&amp;$A348+Instrucciones!$B$25)=0,"No aparece en el banco",IF(COUNTIF($F$6:$F$405,$F348)&lt;=COUNTIF('Banco'!$F$6:$F$405,$F348),"Conciliado","Revisar"))))</f>
        <v/>
      </c>
    </row>
    <row r="349">
      <c r="A349" s="35" t="n"/>
      <c r="B349" s="36" t="n"/>
      <c r="C349" s="36" t="n"/>
      <c r="D349" s="37" t="n"/>
      <c r="E349" s="37" t="n"/>
      <c r="F349" s="30">
        <f>IF(AND($D349="",$E349=""),"",$D349-$E349)</f>
        <v/>
      </c>
      <c r="G349" s="31">
        <f>IF($A349="","",IF($A349&lt;MIN('Tipos de cambio'!$A$6:$A$605),"fuera de rango",IFERROR(LOOKUP($A349,'Tipos de cambio'!$A$6:$A$605,'Tipos de cambio'!$B$6:$B$605),"fuera de rango")))</f>
        <v/>
      </c>
      <c r="H349" s="32">
        <f>IF(OR($F349="",NOT(ISNUMBER($G349))),"",$F349*$G349)</f>
        <v/>
      </c>
      <c r="I349" s="33" t="n"/>
      <c r="J349" s="34">
        <f>IF($F349="","",IF($I349&lt;&gt;"",$I349,IF(COUNTIFS('Banco'!$F$6:$F$405,$F349,'Banco'!$A$6:$A$405,"&gt;="&amp;$A349-Instrucciones!$B$25,'Banco'!$A$6:$A$405,"&lt;="&amp;$A349+Instrucciones!$B$25)=0,"No aparece en el banco",IF(COUNTIF($F$6:$F$405,$F349)&lt;=COUNTIF('Banco'!$F$6:$F$405,$F349),"Conciliado","Revisar"))))</f>
        <v/>
      </c>
    </row>
    <row r="350">
      <c r="A350" s="35" t="n"/>
      <c r="B350" s="36" t="n"/>
      <c r="C350" s="36" t="n"/>
      <c r="D350" s="37" t="n"/>
      <c r="E350" s="37" t="n"/>
      <c r="F350" s="30">
        <f>IF(AND($D350="",$E350=""),"",$D350-$E350)</f>
        <v/>
      </c>
      <c r="G350" s="31">
        <f>IF($A350="","",IF($A350&lt;MIN('Tipos de cambio'!$A$6:$A$605),"fuera de rango",IFERROR(LOOKUP($A350,'Tipos de cambio'!$A$6:$A$605,'Tipos de cambio'!$B$6:$B$605),"fuera de rango")))</f>
        <v/>
      </c>
      <c r="H350" s="32">
        <f>IF(OR($F350="",NOT(ISNUMBER($G350))),"",$F350*$G350)</f>
        <v/>
      </c>
      <c r="I350" s="33" t="n"/>
      <c r="J350" s="34">
        <f>IF($F350="","",IF($I350&lt;&gt;"",$I350,IF(COUNTIFS('Banco'!$F$6:$F$405,$F350,'Banco'!$A$6:$A$405,"&gt;="&amp;$A350-Instrucciones!$B$25,'Banco'!$A$6:$A$405,"&lt;="&amp;$A350+Instrucciones!$B$25)=0,"No aparece en el banco",IF(COUNTIF($F$6:$F$405,$F350)&lt;=COUNTIF('Banco'!$F$6:$F$405,$F350),"Conciliado","Revisar"))))</f>
        <v/>
      </c>
    </row>
    <row r="351">
      <c r="A351" s="35" t="n"/>
      <c r="B351" s="36" t="n"/>
      <c r="C351" s="36" t="n"/>
      <c r="D351" s="37" t="n"/>
      <c r="E351" s="37" t="n"/>
      <c r="F351" s="30">
        <f>IF(AND($D351="",$E351=""),"",$D351-$E351)</f>
        <v/>
      </c>
      <c r="G351" s="31">
        <f>IF($A351="","",IF($A351&lt;MIN('Tipos de cambio'!$A$6:$A$605),"fuera de rango",IFERROR(LOOKUP($A351,'Tipos de cambio'!$A$6:$A$605,'Tipos de cambio'!$B$6:$B$605),"fuera de rango")))</f>
        <v/>
      </c>
      <c r="H351" s="32">
        <f>IF(OR($F351="",NOT(ISNUMBER($G351))),"",$F351*$G351)</f>
        <v/>
      </c>
      <c r="I351" s="33" t="n"/>
      <c r="J351" s="34">
        <f>IF($F351="","",IF($I351&lt;&gt;"",$I351,IF(COUNTIFS('Banco'!$F$6:$F$405,$F351,'Banco'!$A$6:$A$405,"&gt;="&amp;$A351-Instrucciones!$B$25,'Banco'!$A$6:$A$405,"&lt;="&amp;$A351+Instrucciones!$B$25)=0,"No aparece en el banco",IF(COUNTIF($F$6:$F$405,$F351)&lt;=COUNTIF('Banco'!$F$6:$F$405,$F351),"Conciliado","Revisar"))))</f>
        <v/>
      </c>
    </row>
    <row r="352">
      <c r="A352" s="35" t="n"/>
      <c r="B352" s="36" t="n"/>
      <c r="C352" s="36" t="n"/>
      <c r="D352" s="37" t="n"/>
      <c r="E352" s="37" t="n"/>
      <c r="F352" s="30">
        <f>IF(AND($D352="",$E352=""),"",$D352-$E352)</f>
        <v/>
      </c>
      <c r="G352" s="31">
        <f>IF($A352="","",IF($A352&lt;MIN('Tipos de cambio'!$A$6:$A$605),"fuera de rango",IFERROR(LOOKUP($A352,'Tipos de cambio'!$A$6:$A$605,'Tipos de cambio'!$B$6:$B$605),"fuera de rango")))</f>
        <v/>
      </c>
      <c r="H352" s="32">
        <f>IF(OR($F352="",NOT(ISNUMBER($G352))),"",$F352*$G352)</f>
        <v/>
      </c>
      <c r="I352" s="33" t="n"/>
      <c r="J352" s="34">
        <f>IF($F352="","",IF($I352&lt;&gt;"",$I352,IF(COUNTIFS('Banco'!$F$6:$F$405,$F352,'Banco'!$A$6:$A$405,"&gt;="&amp;$A352-Instrucciones!$B$25,'Banco'!$A$6:$A$405,"&lt;="&amp;$A352+Instrucciones!$B$25)=0,"No aparece en el banco",IF(COUNTIF($F$6:$F$405,$F352)&lt;=COUNTIF('Banco'!$F$6:$F$405,$F352),"Conciliado","Revisar"))))</f>
        <v/>
      </c>
    </row>
    <row r="353">
      <c r="A353" s="35" t="n"/>
      <c r="B353" s="36" t="n"/>
      <c r="C353" s="36" t="n"/>
      <c r="D353" s="37" t="n"/>
      <c r="E353" s="37" t="n"/>
      <c r="F353" s="30">
        <f>IF(AND($D353="",$E353=""),"",$D353-$E353)</f>
        <v/>
      </c>
      <c r="G353" s="31">
        <f>IF($A353="","",IF($A353&lt;MIN('Tipos de cambio'!$A$6:$A$605),"fuera de rango",IFERROR(LOOKUP($A353,'Tipos de cambio'!$A$6:$A$605,'Tipos de cambio'!$B$6:$B$605),"fuera de rango")))</f>
        <v/>
      </c>
      <c r="H353" s="32">
        <f>IF(OR($F353="",NOT(ISNUMBER($G353))),"",$F353*$G353)</f>
        <v/>
      </c>
      <c r="I353" s="33" t="n"/>
      <c r="J353" s="34">
        <f>IF($F353="","",IF($I353&lt;&gt;"",$I353,IF(COUNTIFS('Banco'!$F$6:$F$405,$F353,'Banco'!$A$6:$A$405,"&gt;="&amp;$A353-Instrucciones!$B$25,'Banco'!$A$6:$A$405,"&lt;="&amp;$A353+Instrucciones!$B$25)=0,"No aparece en el banco",IF(COUNTIF($F$6:$F$405,$F353)&lt;=COUNTIF('Banco'!$F$6:$F$405,$F353),"Conciliado","Revisar"))))</f>
        <v/>
      </c>
    </row>
    <row r="354">
      <c r="A354" s="35" t="n"/>
      <c r="B354" s="36" t="n"/>
      <c r="C354" s="36" t="n"/>
      <c r="D354" s="37" t="n"/>
      <c r="E354" s="37" t="n"/>
      <c r="F354" s="30">
        <f>IF(AND($D354="",$E354=""),"",$D354-$E354)</f>
        <v/>
      </c>
      <c r="G354" s="31">
        <f>IF($A354="","",IF($A354&lt;MIN('Tipos de cambio'!$A$6:$A$605),"fuera de rango",IFERROR(LOOKUP($A354,'Tipos de cambio'!$A$6:$A$605,'Tipos de cambio'!$B$6:$B$605),"fuera de rango")))</f>
        <v/>
      </c>
      <c r="H354" s="32">
        <f>IF(OR($F354="",NOT(ISNUMBER($G354))),"",$F354*$G354)</f>
        <v/>
      </c>
      <c r="I354" s="33" t="n"/>
      <c r="J354" s="34">
        <f>IF($F354="","",IF($I354&lt;&gt;"",$I354,IF(COUNTIFS('Banco'!$F$6:$F$405,$F354,'Banco'!$A$6:$A$405,"&gt;="&amp;$A354-Instrucciones!$B$25,'Banco'!$A$6:$A$405,"&lt;="&amp;$A354+Instrucciones!$B$25)=0,"No aparece en el banco",IF(COUNTIF($F$6:$F$405,$F354)&lt;=COUNTIF('Banco'!$F$6:$F$405,$F354),"Conciliado","Revisar"))))</f>
        <v/>
      </c>
    </row>
    <row r="355">
      <c r="A355" s="35" t="n"/>
      <c r="B355" s="36" t="n"/>
      <c r="C355" s="36" t="n"/>
      <c r="D355" s="37" t="n"/>
      <c r="E355" s="37" t="n"/>
      <c r="F355" s="30">
        <f>IF(AND($D355="",$E355=""),"",$D355-$E355)</f>
        <v/>
      </c>
      <c r="G355" s="31">
        <f>IF($A355="","",IF($A355&lt;MIN('Tipos de cambio'!$A$6:$A$605),"fuera de rango",IFERROR(LOOKUP($A355,'Tipos de cambio'!$A$6:$A$605,'Tipos de cambio'!$B$6:$B$605),"fuera de rango")))</f>
        <v/>
      </c>
      <c r="H355" s="32">
        <f>IF(OR($F355="",NOT(ISNUMBER($G355))),"",$F355*$G355)</f>
        <v/>
      </c>
      <c r="I355" s="33" t="n"/>
      <c r="J355" s="34">
        <f>IF($F355="","",IF($I355&lt;&gt;"",$I355,IF(COUNTIFS('Banco'!$F$6:$F$405,$F355,'Banco'!$A$6:$A$405,"&gt;="&amp;$A355-Instrucciones!$B$25,'Banco'!$A$6:$A$405,"&lt;="&amp;$A355+Instrucciones!$B$25)=0,"No aparece en el banco",IF(COUNTIF($F$6:$F$405,$F355)&lt;=COUNTIF('Banco'!$F$6:$F$405,$F355),"Conciliado","Revisar"))))</f>
        <v/>
      </c>
    </row>
    <row r="356">
      <c r="A356" s="35" t="n"/>
      <c r="B356" s="36" t="n"/>
      <c r="C356" s="36" t="n"/>
      <c r="D356" s="37" t="n"/>
      <c r="E356" s="37" t="n"/>
      <c r="F356" s="30">
        <f>IF(AND($D356="",$E356=""),"",$D356-$E356)</f>
        <v/>
      </c>
      <c r="G356" s="31">
        <f>IF($A356="","",IF($A356&lt;MIN('Tipos de cambio'!$A$6:$A$605),"fuera de rango",IFERROR(LOOKUP($A356,'Tipos de cambio'!$A$6:$A$605,'Tipos de cambio'!$B$6:$B$605),"fuera de rango")))</f>
        <v/>
      </c>
      <c r="H356" s="32">
        <f>IF(OR($F356="",NOT(ISNUMBER($G356))),"",$F356*$G356)</f>
        <v/>
      </c>
      <c r="I356" s="33" t="n"/>
      <c r="J356" s="34">
        <f>IF($F356="","",IF($I356&lt;&gt;"",$I356,IF(COUNTIFS('Banco'!$F$6:$F$405,$F356,'Banco'!$A$6:$A$405,"&gt;="&amp;$A356-Instrucciones!$B$25,'Banco'!$A$6:$A$405,"&lt;="&amp;$A356+Instrucciones!$B$25)=0,"No aparece en el banco",IF(COUNTIF($F$6:$F$405,$F356)&lt;=COUNTIF('Banco'!$F$6:$F$405,$F356),"Conciliado","Revisar"))))</f>
        <v/>
      </c>
    </row>
    <row r="357">
      <c r="A357" s="35" t="n"/>
      <c r="B357" s="36" t="n"/>
      <c r="C357" s="36" t="n"/>
      <c r="D357" s="37" t="n"/>
      <c r="E357" s="37" t="n"/>
      <c r="F357" s="30">
        <f>IF(AND($D357="",$E357=""),"",$D357-$E357)</f>
        <v/>
      </c>
      <c r="G357" s="31">
        <f>IF($A357="","",IF($A357&lt;MIN('Tipos de cambio'!$A$6:$A$605),"fuera de rango",IFERROR(LOOKUP($A357,'Tipos de cambio'!$A$6:$A$605,'Tipos de cambio'!$B$6:$B$605),"fuera de rango")))</f>
        <v/>
      </c>
      <c r="H357" s="32">
        <f>IF(OR($F357="",NOT(ISNUMBER($G357))),"",$F357*$G357)</f>
        <v/>
      </c>
      <c r="I357" s="33" t="n"/>
      <c r="J357" s="34">
        <f>IF($F357="","",IF($I357&lt;&gt;"",$I357,IF(COUNTIFS('Banco'!$F$6:$F$405,$F357,'Banco'!$A$6:$A$405,"&gt;="&amp;$A357-Instrucciones!$B$25,'Banco'!$A$6:$A$405,"&lt;="&amp;$A357+Instrucciones!$B$25)=0,"No aparece en el banco",IF(COUNTIF($F$6:$F$405,$F357)&lt;=COUNTIF('Banco'!$F$6:$F$405,$F357),"Conciliado","Revisar"))))</f>
        <v/>
      </c>
    </row>
    <row r="358">
      <c r="A358" s="35" t="n"/>
      <c r="B358" s="36" t="n"/>
      <c r="C358" s="36" t="n"/>
      <c r="D358" s="37" t="n"/>
      <c r="E358" s="37" t="n"/>
      <c r="F358" s="30">
        <f>IF(AND($D358="",$E358=""),"",$D358-$E358)</f>
        <v/>
      </c>
      <c r="G358" s="31">
        <f>IF($A358="","",IF($A358&lt;MIN('Tipos de cambio'!$A$6:$A$605),"fuera de rango",IFERROR(LOOKUP($A358,'Tipos de cambio'!$A$6:$A$605,'Tipos de cambio'!$B$6:$B$605),"fuera de rango")))</f>
        <v/>
      </c>
      <c r="H358" s="32">
        <f>IF(OR($F358="",NOT(ISNUMBER($G358))),"",$F358*$G358)</f>
        <v/>
      </c>
      <c r="I358" s="33" t="n"/>
      <c r="J358" s="34">
        <f>IF($F358="","",IF($I358&lt;&gt;"",$I358,IF(COUNTIFS('Banco'!$F$6:$F$405,$F358,'Banco'!$A$6:$A$405,"&gt;="&amp;$A358-Instrucciones!$B$25,'Banco'!$A$6:$A$405,"&lt;="&amp;$A358+Instrucciones!$B$25)=0,"No aparece en el banco",IF(COUNTIF($F$6:$F$405,$F358)&lt;=COUNTIF('Banco'!$F$6:$F$405,$F358),"Conciliado","Revisar"))))</f>
        <v/>
      </c>
    </row>
    <row r="359">
      <c r="A359" s="35" t="n"/>
      <c r="B359" s="36" t="n"/>
      <c r="C359" s="36" t="n"/>
      <c r="D359" s="37" t="n"/>
      <c r="E359" s="37" t="n"/>
      <c r="F359" s="30">
        <f>IF(AND($D359="",$E359=""),"",$D359-$E359)</f>
        <v/>
      </c>
      <c r="G359" s="31">
        <f>IF($A359="","",IF($A359&lt;MIN('Tipos de cambio'!$A$6:$A$605),"fuera de rango",IFERROR(LOOKUP($A359,'Tipos de cambio'!$A$6:$A$605,'Tipos de cambio'!$B$6:$B$605),"fuera de rango")))</f>
        <v/>
      </c>
      <c r="H359" s="32">
        <f>IF(OR($F359="",NOT(ISNUMBER($G359))),"",$F359*$G359)</f>
        <v/>
      </c>
      <c r="I359" s="33" t="n"/>
      <c r="J359" s="34">
        <f>IF($F359="","",IF($I359&lt;&gt;"",$I359,IF(COUNTIFS('Banco'!$F$6:$F$405,$F359,'Banco'!$A$6:$A$405,"&gt;="&amp;$A359-Instrucciones!$B$25,'Banco'!$A$6:$A$405,"&lt;="&amp;$A359+Instrucciones!$B$25)=0,"No aparece en el banco",IF(COUNTIF($F$6:$F$405,$F359)&lt;=COUNTIF('Banco'!$F$6:$F$405,$F359),"Conciliado","Revisar"))))</f>
        <v/>
      </c>
    </row>
    <row r="360">
      <c r="A360" s="35" t="n"/>
      <c r="B360" s="36" t="n"/>
      <c r="C360" s="36" t="n"/>
      <c r="D360" s="37" t="n"/>
      <c r="E360" s="37" t="n"/>
      <c r="F360" s="30">
        <f>IF(AND($D360="",$E360=""),"",$D360-$E360)</f>
        <v/>
      </c>
      <c r="G360" s="31">
        <f>IF($A360="","",IF($A360&lt;MIN('Tipos de cambio'!$A$6:$A$605),"fuera de rango",IFERROR(LOOKUP($A360,'Tipos de cambio'!$A$6:$A$605,'Tipos de cambio'!$B$6:$B$605),"fuera de rango")))</f>
        <v/>
      </c>
      <c r="H360" s="32">
        <f>IF(OR($F360="",NOT(ISNUMBER($G360))),"",$F360*$G360)</f>
        <v/>
      </c>
      <c r="I360" s="33" t="n"/>
      <c r="J360" s="34">
        <f>IF($F360="","",IF($I360&lt;&gt;"",$I360,IF(COUNTIFS('Banco'!$F$6:$F$405,$F360,'Banco'!$A$6:$A$405,"&gt;="&amp;$A360-Instrucciones!$B$25,'Banco'!$A$6:$A$405,"&lt;="&amp;$A360+Instrucciones!$B$25)=0,"No aparece en el banco",IF(COUNTIF($F$6:$F$405,$F360)&lt;=COUNTIF('Banco'!$F$6:$F$405,$F360),"Conciliado","Revisar"))))</f>
        <v/>
      </c>
    </row>
    <row r="361">
      <c r="A361" s="35" t="n"/>
      <c r="B361" s="36" t="n"/>
      <c r="C361" s="36" t="n"/>
      <c r="D361" s="37" t="n"/>
      <c r="E361" s="37" t="n"/>
      <c r="F361" s="30">
        <f>IF(AND($D361="",$E361=""),"",$D361-$E361)</f>
        <v/>
      </c>
      <c r="G361" s="31">
        <f>IF($A361="","",IF($A361&lt;MIN('Tipos de cambio'!$A$6:$A$605),"fuera de rango",IFERROR(LOOKUP($A361,'Tipos de cambio'!$A$6:$A$605,'Tipos de cambio'!$B$6:$B$605),"fuera de rango")))</f>
        <v/>
      </c>
      <c r="H361" s="32">
        <f>IF(OR($F361="",NOT(ISNUMBER($G361))),"",$F361*$G361)</f>
        <v/>
      </c>
      <c r="I361" s="33" t="n"/>
      <c r="J361" s="34">
        <f>IF($F361="","",IF($I361&lt;&gt;"",$I361,IF(COUNTIFS('Banco'!$F$6:$F$405,$F361,'Banco'!$A$6:$A$405,"&gt;="&amp;$A361-Instrucciones!$B$25,'Banco'!$A$6:$A$405,"&lt;="&amp;$A361+Instrucciones!$B$25)=0,"No aparece en el banco",IF(COUNTIF($F$6:$F$405,$F361)&lt;=COUNTIF('Banco'!$F$6:$F$405,$F361),"Conciliado","Revisar"))))</f>
        <v/>
      </c>
    </row>
    <row r="362">
      <c r="A362" s="35" t="n"/>
      <c r="B362" s="36" t="n"/>
      <c r="C362" s="36" t="n"/>
      <c r="D362" s="37" t="n"/>
      <c r="E362" s="37" t="n"/>
      <c r="F362" s="30">
        <f>IF(AND($D362="",$E362=""),"",$D362-$E362)</f>
        <v/>
      </c>
      <c r="G362" s="31">
        <f>IF($A362="","",IF($A362&lt;MIN('Tipos de cambio'!$A$6:$A$605),"fuera de rango",IFERROR(LOOKUP($A362,'Tipos de cambio'!$A$6:$A$605,'Tipos de cambio'!$B$6:$B$605),"fuera de rango")))</f>
        <v/>
      </c>
      <c r="H362" s="32">
        <f>IF(OR($F362="",NOT(ISNUMBER($G362))),"",$F362*$G362)</f>
        <v/>
      </c>
      <c r="I362" s="33" t="n"/>
      <c r="J362" s="34">
        <f>IF($F362="","",IF($I362&lt;&gt;"",$I362,IF(COUNTIFS('Banco'!$F$6:$F$405,$F362,'Banco'!$A$6:$A$405,"&gt;="&amp;$A362-Instrucciones!$B$25,'Banco'!$A$6:$A$405,"&lt;="&amp;$A362+Instrucciones!$B$25)=0,"No aparece en el banco",IF(COUNTIF($F$6:$F$405,$F362)&lt;=COUNTIF('Banco'!$F$6:$F$405,$F362),"Conciliado","Revisar"))))</f>
        <v/>
      </c>
    </row>
    <row r="363">
      <c r="A363" s="35" t="n"/>
      <c r="B363" s="36" t="n"/>
      <c r="C363" s="36" t="n"/>
      <c r="D363" s="37" t="n"/>
      <c r="E363" s="37" t="n"/>
      <c r="F363" s="30">
        <f>IF(AND($D363="",$E363=""),"",$D363-$E363)</f>
        <v/>
      </c>
      <c r="G363" s="31">
        <f>IF($A363="","",IF($A363&lt;MIN('Tipos de cambio'!$A$6:$A$605),"fuera de rango",IFERROR(LOOKUP($A363,'Tipos de cambio'!$A$6:$A$605,'Tipos de cambio'!$B$6:$B$605),"fuera de rango")))</f>
        <v/>
      </c>
      <c r="H363" s="32">
        <f>IF(OR($F363="",NOT(ISNUMBER($G363))),"",$F363*$G363)</f>
        <v/>
      </c>
      <c r="I363" s="33" t="n"/>
      <c r="J363" s="34">
        <f>IF($F363="","",IF($I363&lt;&gt;"",$I363,IF(COUNTIFS('Banco'!$F$6:$F$405,$F363,'Banco'!$A$6:$A$405,"&gt;="&amp;$A363-Instrucciones!$B$25,'Banco'!$A$6:$A$405,"&lt;="&amp;$A363+Instrucciones!$B$25)=0,"No aparece en el banco",IF(COUNTIF($F$6:$F$405,$F363)&lt;=COUNTIF('Banco'!$F$6:$F$405,$F363),"Conciliado","Revisar"))))</f>
        <v/>
      </c>
    </row>
    <row r="364">
      <c r="A364" s="35" t="n"/>
      <c r="B364" s="36" t="n"/>
      <c r="C364" s="36" t="n"/>
      <c r="D364" s="37" t="n"/>
      <c r="E364" s="37" t="n"/>
      <c r="F364" s="30">
        <f>IF(AND($D364="",$E364=""),"",$D364-$E364)</f>
        <v/>
      </c>
      <c r="G364" s="31">
        <f>IF($A364="","",IF($A364&lt;MIN('Tipos de cambio'!$A$6:$A$605),"fuera de rango",IFERROR(LOOKUP($A364,'Tipos de cambio'!$A$6:$A$605,'Tipos de cambio'!$B$6:$B$605),"fuera de rango")))</f>
        <v/>
      </c>
      <c r="H364" s="32">
        <f>IF(OR($F364="",NOT(ISNUMBER($G364))),"",$F364*$G364)</f>
        <v/>
      </c>
      <c r="I364" s="33" t="n"/>
      <c r="J364" s="34">
        <f>IF($F364="","",IF($I364&lt;&gt;"",$I364,IF(COUNTIFS('Banco'!$F$6:$F$405,$F364,'Banco'!$A$6:$A$405,"&gt;="&amp;$A364-Instrucciones!$B$25,'Banco'!$A$6:$A$405,"&lt;="&amp;$A364+Instrucciones!$B$25)=0,"No aparece en el banco",IF(COUNTIF($F$6:$F$405,$F364)&lt;=COUNTIF('Banco'!$F$6:$F$405,$F364),"Conciliado","Revisar"))))</f>
        <v/>
      </c>
    </row>
    <row r="365">
      <c r="A365" s="35" t="n"/>
      <c r="B365" s="36" t="n"/>
      <c r="C365" s="36" t="n"/>
      <c r="D365" s="37" t="n"/>
      <c r="E365" s="37" t="n"/>
      <c r="F365" s="30">
        <f>IF(AND($D365="",$E365=""),"",$D365-$E365)</f>
        <v/>
      </c>
      <c r="G365" s="31">
        <f>IF($A365="","",IF($A365&lt;MIN('Tipos de cambio'!$A$6:$A$605),"fuera de rango",IFERROR(LOOKUP($A365,'Tipos de cambio'!$A$6:$A$605,'Tipos de cambio'!$B$6:$B$605),"fuera de rango")))</f>
        <v/>
      </c>
      <c r="H365" s="32">
        <f>IF(OR($F365="",NOT(ISNUMBER($G365))),"",$F365*$G365)</f>
        <v/>
      </c>
      <c r="I365" s="33" t="n"/>
      <c r="J365" s="34">
        <f>IF($F365="","",IF($I365&lt;&gt;"",$I365,IF(COUNTIFS('Banco'!$F$6:$F$405,$F365,'Banco'!$A$6:$A$405,"&gt;="&amp;$A365-Instrucciones!$B$25,'Banco'!$A$6:$A$405,"&lt;="&amp;$A365+Instrucciones!$B$25)=0,"No aparece en el banco",IF(COUNTIF($F$6:$F$405,$F365)&lt;=COUNTIF('Banco'!$F$6:$F$405,$F365),"Conciliado","Revisar"))))</f>
        <v/>
      </c>
    </row>
    <row r="366">
      <c r="A366" s="35" t="n"/>
      <c r="B366" s="36" t="n"/>
      <c r="C366" s="36" t="n"/>
      <c r="D366" s="37" t="n"/>
      <c r="E366" s="37" t="n"/>
      <c r="F366" s="30">
        <f>IF(AND($D366="",$E366=""),"",$D366-$E366)</f>
        <v/>
      </c>
      <c r="G366" s="31">
        <f>IF($A366="","",IF($A366&lt;MIN('Tipos de cambio'!$A$6:$A$605),"fuera de rango",IFERROR(LOOKUP($A366,'Tipos de cambio'!$A$6:$A$605,'Tipos de cambio'!$B$6:$B$605),"fuera de rango")))</f>
        <v/>
      </c>
      <c r="H366" s="32">
        <f>IF(OR($F366="",NOT(ISNUMBER($G366))),"",$F366*$G366)</f>
        <v/>
      </c>
      <c r="I366" s="33" t="n"/>
      <c r="J366" s="34">
        <f>IF($F366="","",IF($I366&lt;&gt;"",$I366,IF(COUNTIFS('Banco'!$F$6:$F$405,$F366,'Banco'!$A$6:$A$405,"&gt;="&amp;$A366-Instrucciones!$B$25,'Banco'!$A$6:$A$405,"&lt;="&amp;$A366+Instrucciones!$B$25)=0,"No aparece en el banco",IF(COUNTIF($F$6:$F$405,$F366)&lt;=COUNTIF('Banco'!$F$6:$F$405,$F366),"Conciliado","Revisar"))))</f>
        <v/>
      </c>
    </row>
    <row r="367">
      <c r="A367" s="35" t="n"/>
      <c r="B367" s="36" t="n"/>
      <c r="C367" s="36" t="n"/>
      <c r="D367" s="37" t="n"/>
      <c r="E367" s="37" t="n"/>
      <c r="F367" s="30">
        <f>IF(AND($D367="",$E367=""),"",$D367-$E367)</f>
        <v/>
      </c>
      <c r="G367" s="31">
        <f>IF($A367="","",IF($A367&lt;MIN('Tipos de cambio'!$A$6:$A$605),"fuera de rango",IFERROR(LOOKUP($A367,'Tipos de cambio'!$A$6:$A$605,'Tipos de cambio'!$B$6:$B$605),"fuera de rango")))</f>
        <v/>
      </c>
      <c r="H367" s="32">
        <f>IF(OR($F367="",NOT(ISNUMBER($G367))),"",$F367*$G367)</f>
        <v/>
      </c>
      <c r="I367" s="33" t="n"/>
      <c r="J367" s="34">
        <f>IF($F367="","",IF($I367&lt;&gt;"",$I367,IF(COUNTIFS('Banco'!$F$6:$F$405,$F367,'Banco'!$A$6:$A$405,"&gt;="&amp;$A367-Instrucciones!$B$25,'Banco'!$A$6:$A$405,"&lt;="&amp;$A367+Instrucciones!$B$25)=0,"No aparece en el banco",IF(COUNTIF($F$6:$F$405,$F367)&lt;=COUNTIF('Banco'!$F$6:$F$405,$F367),"Conciliado","Revisar"))))</f>
        <v/>
      </c>
    </row>
    <row r="368">
      <c r="A368" s="35" t="n"/>
      <c r="B368" s="36" t="n"/>
      <c r="C368" s="36" t="n"/>
      <c r="D368" s="37" t="n"/>
      <c r="E368" s="37" t="n"/>
      <c r="F368" s="30">
        <f>IF(AND($D368="",$E368=""),"",$D368-$E368)</f>
        <v/>
      </c>
      <c r="G368" s="31">
        <f>IF($A368="","",IF($A368&lt;MIN('Tipos de cambio'!$A$6:$A$605),"fuera de rango",IFERROR(LOOKUP($A368,'Tipos de cambio'!$A$6:$A$605,'Tipos de cambio'!$B$6:$B$605),"fuera de rango")))</f>
        <v/>
      </c>
      <c r="H368" s="32">
        <f>IF(OR($F368="",NOT(ISNUMBER($G368))),"",$F368*$G368)</f>
        <v/>
      </c>
      <c r="I368" s="33" t="n"/>
      <c r="J368" s="34">
        <f>IF($F368="","",IF($I368&lt;&gt;"",$I368,IF(COUNTIFS('Banco'!$F$6:$F$405,$F368,'Banco'!$A$6:$A$405,"&gt;="&amp;$A368-Instrucciones!$B$25,'Banco'!$A$6:$A$405,"&lt;="&amp;$A368+Instrucciones!$B$25)=0,"No aparece en el banco",IF(COUNTIF($F$6:$F$405,$F368)&lt;=COUNTIF('Banco'!$F$6:$F$405,$F368),"Conciliado","Revisar"))))</f>
        <v/>
      </c>
    </row>
    <row r="369">
      <c r="A369" s="35" t="n"/>
      <c r="B369" s="36" t="n"/>
      <c r="C369" s="36" t="n"/>
      <c r="D369" s="37" t="n"/>
      <c r="E369" s="37" t="n"/>
      <c r="F369" s="30">
        <f>IF(AND($D369="",$E369=""),"",$D369-$E369)</f>
        <v/>
      </c>
      <c r="G369" s="31">
        <f>IF($A369="","",IF($A369&lt;MIN('Tipos de cambio'!$A$6:$A$605),"fuera de rango",IFERROR(LOOKUP($A369,'Tipos de cambio'!$A$6:$A$605,'Tipos de cambio'!$B$6:$B$605),"fuera de rango")))</f>
        <v/>
      </c>
      <c r="H369" s="32">
        <f>IF(OR($F369="",NOT(ISNUMBER($G369))),"",$F369*$G369)</f>
        <v/>
      </c>
      <c r="I369" s="33" t="n"/>
      <c r="J369" s="34">
        <f>IF($F369="","",IF($I369&lt;&gt;"",$I369,IF(COUNTIFS('Banco'!$F$6:$F$405,$F369,'Banco'!$A$6:$A$405,"&gt;="&amp;$A369-Instrucciones!$B$25,'Banco'!$A$6:$A$405,"&lt;="&amp;$A369+Instrucciones!$B$25)=0,"No aparece en el banco",IF(COUNTIF($F$6:$F$405,$F369)&lt;=COUNTIF('Banco'!$F$6:$F$405,$F369),"Conciliado","Revisar"))))</f>
        <v/>
      </c>
    </row>
    <row r="370">
      <c r="A370" s="35" t="n"/>
      <c r="B370" s="36" t="n"/>
      <c r="C370" s="36" t="n"/>
      <c r="D370" s="37" t="n"/>
      <c r="E370" s="37" t="n"/>
      <c r="F370" s="30">
        <f>IF(AND($D370="",$E370=""),"",$D370-$E370)</f>
        <v/>
      </c>
      <c r="G370" s="31">
        <f>IF($A370="","",IF($A370&lt;MIN('Tipos de cambio'!$A$6:$A$605),"fuera de rango",IFERROR(LOOKUP($A370,'Tipos de cambio'!$A$6:$A$605,'Tipos de cambio'!$B$6:$B$605),"fuera de rango")))</f>
        <v/>
      </c>
      <c r="H370" s="32">
        <f>IF(OR($F370="",NOT(ISNUMBER($G370))),"",$F370*$G370)</f>
        <v/>
      </c>
      <c r="I370" s="33" t="n"/>
      <c r="J370" s="34">
        <f>IF($F370="","",IF($I370&lt;&gt;"",$I370,IF(COUNTIFS('Banco'!$F$6:$F$405,$F370,'Banco'!$A$6:$A$405,"&gt;="&amp;$A370-Instrucciones!$B$25,'Banco'!$A$6:$A$405,"&lt;="&amp;$A370+Instrucciones!$B$25)=0,"No aparece en el banco",IF(COUNTIF($F$6:$F$405,$F370)&lt;=COUNTIF('Banco'!$F$6:$F$405,$F370),"Conciliado","Revisar"))))</f>
        <v/>
      </c>
    </row>
    <row r="371">
      <c r="A371" s="35" t="n"/>
      <c r="B371" s="36" t="n"/>
      <c r="C371" s="36" t="n"/>
      <c r="D371" s="37" t="n"/>
      <c r="E371" s="37" t="n"/>
      <c r="F371" s="30">
        <f>IF(AND($D371="",$E371=""),"",$D371-$E371)</f>
        <v/>
      </c>
      <c r="G371" s="31">
        <f>IF($A371="","",IF($A371&lt;MIN('Tipos de cambio'!$A$6:$A$605),"fuera de rango",IFERROR(LOOKUP($A371,'Tipos de cambio'!$A$6:$A$605,'Tipos de cambio'!$B$6:$B$605),"fuera de rango")))</f>
        <v/>
      </c>
      <c r="H371" s="32">
        <f>IF(OR($F371="",NOT(ISNUMBER($G371))),"",$F371*$G371)</f>
        <v/>
      </c>
      <c r="I371" s="33" t="n"/>
      <c r="J371" s="34">
        <f>IF($F371="","",IF($I371&lt;&gt;"",$I371,IF(COUNTIFS('Banco'!$F$6:$F$405,$F371,'Banco'!$A$6:$A$405,"&gt;="&amp;$A371-Instrucciones!$B$25,'Banco'!$A$6:$A$405,"&lt;="&amp;$A371+Instrucciones!$B$25)=0,"No aparece en el banco",IF(COUNTIF($F$6:$F$405,$F371)&lt;=COUNTIF('Banco'!$F$6:$F$405,$F371),"Conciliado","Revisar"))))</f>
        <v/>
      </c>
    </row>
    <row r="372">
      <c r="A372" s="35" t="n"/>
      <c r="B372" s="36" t="n"/>
      <c r="C372" s="36" t="n"/>
      <c r="D372" s="37" t="n"/>
      <c r="E372" s="37" t="n"/>
      <c r="F372" s="30">
        <f>IF(AND($D372="",$E372=""),"",$D372-$E372)</f>
        <v/>
      </c>
      <c r="G372" s="31">
        <f>IF($A372="","",IF($A372&lt;MIN('Tipos de cambio'!$A$6:$A$605),"fuera de rango",IFERROR(LOOKUP($A372,'Tipos de cambio'!$A$6:$A$605,'Tipos de cambio'!$B$6:$B$605),"fuera de rango")))</f>
        <v/>
      </c>
      <c r="H372" s="32">
        <f>IF(OR($F372="",NOT(ISNUMBER($G372))),"",$F372*$G372)</f>
        <v/>
      </c>
      <c r="I372" s="33" t="n"/>
      <c r="J372" s="34">
        <f>IF($F372="","",IF($I372&lt;&gt;"",$I372,IF(COUNTIFS('Banco'!$F$6:$F$405,$F372,'Banco'!$A$6:$A$405,"&gt;="&amp;$A372-Instrucciones!$B$25,'Banco'!$A$6:$A$405,"&lt;="&amp;$A372+Instrucciones!$B$25)=0,"No aparece en el banco",IF(COUNTIF($F$6:$F$405,$F372)&lt;=COUNTIF('Banco'!$F$6:$F$405,$F372),"Conciliado","Revisar"))))</f>
        <v/>
      </c>
    </row>
    <row r="373">
      <c r="A373" s="35" t="n"/>
      <c r="B373" s="36" t="n"/>
      <c r="C373" s="36" t="n"/>
      <c r="D373" s="37" t="n"/>
      <c r="E373" s="37" t="n"/>
      <c r="F373" s="30">
        <f>IF(AND($D373="",$E373=""),"",$D373-$E373)</f>
        <v/>
      </c>
      <c r="G373" s="31">
        <f>IF($A373="","",IF($A373&lt;MIN('Tipos de cambio'!$A$6:$A$605),"fuera de rango",IFERROR(LOOKUP($A373,'Tipos de cambio'!$A$6:$A$605,'Tipos de cambio'!$B$6:$B$605),"fuera de rango")))</f>
        <v/>
      </c>
      <c r="H373" s="32">
        <f>IF(OR($F373="",NOT(ISNUMBER($G373))),"",$F373*$G373)</f>
        <v/>
      </c>
      <c r="I373" s="33" t="n"/>
      <c r="J373" s="34">
        <f>IF($F373="","",IF($I373&lt;&gt;"",$I373,IF(COUNTIFS('Banco'!$F$6:$F$405,$F373,'Banco'!$A$6:$A$405,"&gt;="&amp;$A373-Instrucciones!$B$25,'Banco'!$A$6:$A$405,"&lt;="&amp;$A373+Instrucciones!$B$25)=0,"No aparece en el banco",IF(COUNTIF($F$6:$F$405,$F373)&lt;=COUNTIF('Banco'!$F$6:$F$405,$F373),"Conciliado","Revisar"))))</f>
        <v/>
      </c>
    </row>
    <row r="374">
      <c r="A374" s="35" t="n"/>
      <c r="B374" s="36" t="n"/>
      <c r="C374" s="36" t="n"/>
      <c r="D374" s="37" t="n"/>
      <c r="E374" s="37" t="n"/>
      <c r="F374" s="30">
        <f>IF(AND($D374="",$E374=""),"",$D374-$E374)</f>
        <v/>
      </c>
      <c r="G374" s="31">
        <f>IF($A374="","",IF($A374&lt;MIN('Tipos de cambio'!$A$6:$A$605),"fuera de rango",IFERROR(LOOKUP($A374,'Tipos de cambio'!$A$6:$A$605,'Tipos de cambio'!$B$6:$B$605),"fuera de rango")))</f>
        <v/>
      </c>
      <c r="H374" s="32">
        <f>IF(OR($F374="",NOT(ISNUMBER($G374))),"",$F374*$G374)</f>
        <v/>
      </c>
      <c r="I374" s="33" t="n"/>
      <c r="J374" s="34">
        <f>IF($F374="","",IF($I374&lt;&gt;"",$I374,IF(COUNTIFS('Banco'!$F$6:$F$405,$F374,'Banco'!$A$6:$A$405,"&gt;="&amp;$A374-Instrucciones!$B$25,'Banco'!$A$6:$A$405,"&lt;="&amp;$A374+Instrucciones!$B$25)=0,"No aparece en el banco",IF(COUNTIF($F$6:$F$405,$F374)&lt;=COUNTIF('Banco'!$F$6:$F$405,$F374),"Conciliado","Revisar"))))</f>
        <v/>
      </c>
    </row>
    <row r="375">
      <c r="A375" s="35" t="n"/>
      <c r="B375" s="36" t="n"/>
      <c r="C375" s="36" t="n"/>
      <c r="D375" s="37" t="n"/>
      <c r="E375" s="37" t="n"/>
      <c r="F375" s="30">
        <f>IF(AND($D375="",$E375=""),"",$D375-$E375)</f>
        <v/>
      </c>
      <c r="G375" s="31">
        <f>IF($A375="","",IF($A375&lt;MIN('Tipos de cambio'!$A$6:$A$605),"fuera de rango",IFERROR(LOOKUP($A375,'Tipos de cambio'!$A$6:$A$605,'Tipos de cambio'!$B$6:$B$605),"fuera de rango")))</f>
        <v/>
      </c>
      <c r="H375" s="32">
        <f>IF(OR($F375="",NOT(ISNUMBER($G375))),"",$F375*$G375)</f>
        <v/>
      </c>
      <c r="I375" s="33" t="n"/>
      <c r="J375" s="34">
        <f>IF($F375="","",IF($I375&lt;&gt;"",$I375,IF(COUNTIFS('Banco'!$F$6:$F$405,$F375,'Banco'!$A$6:$A$405,"&gt;="&amp;$A375-Instrucciones!$B$25,'Banco'!$A$6:$A$405,"&lt;="&amp;$A375+Instrucciones!$B$25)=0,"No aparece en el banco",IF(COUNTIF($F$6:$F$405,$F375)&lt;=COUNTIF('Banco'!$F$6:$F$405,$F375),"Conciliado","Revisar"))))</f>
        <v/>
      </c>
    </row>
    <row r="376">
      <c r="A376" s="35" t="n"/>
      <c r="B376" s="36" t="n"/>
      <c r="C376" s="36" t="n"/>
      <c r="D376" s="37" t="n"/>
      <c r="E376" s="37" t="n"/>
      <c r="F376" s="30">
        <f>IF(AND($D376="",$E376=""),"",$D376-$E376)</f>
        <v/>
      </c>
      <c r="G376" s="31">
        <f>IF($A376="","",IF($A376&lt;MIN('Tipos de cambio'!$A$6:$A$605),"fuera de rango",IFERROR(LOOKUP($A376,'Tipos de cambio'!$A$6:$A$605,'Tipos de cambio'!$B$6:$B$605),"fuera de rango")))</f>
        <v/>
      </c>
      <c r="H376" s="32">
        <f>IF(OR($F376="",NOT(ISNUMBER($G376))),"",$F376*$G376)</f>
        <v/>
      </c>
      <c r="I376" s="33" t="n"/>
      <c r="J376" s="34">
        <f>IF($F376="","",IF($I376&lt;&gt;"",$I376,IF(COUNTIFS('Banco'!$F$6:$F$405,$F376,'Banco'!$A$6:$A$405,"&gt;="&amp;$A376-Instrucciones!$B$25,'Banco'!$A$6:$A$405,"&lt;="&amp;$A376+Instrucciones!$B$25)=0,"No aparece en el banco",IF(COUNTIF($F$6:$F$405,$F376)&lt;=COUNTIF('Banco'!$F$6:$F$405,$F376),"Conciliado","Revisar"))))</f>
        <v/>
      </c>
    </row>
    <row r="377">
      <c r="A377" s="35" t="n"/>
      <c r="B377" s="36" t="n"/>
      <c r="C377" s="36" t="n"/>
      <c r="D377" s="37" t="n"/>
      <c r="E377" s="37" t="n"/>
      <c r="F377" s="30">
        <f>IF(AND($D377="",$E377=""),"",$D377-$E377)</f>
        <v/>
      </c>
      <c r="G377" s="31">
        <f>IF($A377="","",IF($A377&lt;MIN('Tipos de cambio'!$A$6:$A$605),"fuera de rango",IFERROR(LOOKUP($A377,'Tipos de cambio'!$A$6:$A$605,'Tipos de cambio'!$B$6:$B$605),"fuera de rango")))</f>
        <v/>
      </c>
      <c r="H377" s="32">
        <f>IF(OR($F377="",NOT(ISNUMBER($G377))),"",$F377*$G377)</f>
        <v/>
      </c>
      <c r="I377" s="33" t="n"/>
      <c r="J377" s="34">
        <f>IF($F377="","",IF($I377&lt;&gt;"",$I377,IF(COUNTIFS('Banco'!$F$6:$F$405,$F377,'Banco'!$A$6:$A$405,"&gt;="&amp;$A377-Instrucciones!$B$25,'Banco'!$A$6:$A$405,"&lt;="&amp;$A377+Instrucciones!$B$25)=0,"No aparece en el banco",IF(COUNTIF($F$6:$F$405,$F377)&lt;=COUNTIF('Banco'!$F$6:$F$405,$F377),"Conciliado","Revisar"))))</f>
        <v/>
      </c>
    </row>
    <row r="378">
      <c r="A378" s="35" t="n"/>
      <c r="B378" s="36" t="n"/>
      <c r="C378" s="36" t="n"/>
      <c r="D378" s="37" t="n"/>
      <c r="E378" s="37" t="n"/>
      <c r="F378" s="30">
        <f>IF(AND($D378="",$E378=""),"",$D378-$E378)</f>
        <v/>
      </c>
      <c r="G378" s="31">
        <f>IF($A378="","",IF($A378&lt;MIN('Tipos de cambio'!$A$6:$A$605),"fuera de rango",IFERROR(LOOKUP($A378,'Tipos de cambio'!$A$6:$A$605,'Tipos de cambio'!$B$6:$B$605),"fuera de rango")))</f>
        <v/>
      </c>
      <c r="H378" s="32">
        <f>IF(OR($F378="",NOT(ISNUMBER($G378))),"",$F378*$G378)</f>
        <v/>
      </c>
      <c r="I378" s="33" t="n"/>
      <c r="J378" s="34">
        <f>IF($F378="","",IF($I378&lt;&gt;"",$I378,IF(COUNTIFS('Banco'!$F$6:$F$405,$F378,'Banco'!$A$6:$A$405,"&gt;="&amp;$A378-Instrucciones!$B$25,'Banco'!$A$6:$A$405,"&lt;="&amp;$A378+Instrucciones!$B$25)=0,"No aparece en el banco",IF(COUNTIF($F$6:$F$405,$F378)&lt;=COUNTIF('Banco'!$F$6:$F$405,$F378),"Conciliado","Revisar"))))</f>
        <v/>
      </c>
    </row>
    <row r="379">
      <c r="A379" s="35" t="n"/>
      <c r="B379" s="36" t="n"/>
      <c r="C379" s="36" t="n"/>
      <c r="D379" s="37" t="n"/>
      <c r="E379" s="37" t="n"/>
      <c r="F379" s="30">
        <f>IF(AND($D379="",$E379=""),"",$D379-$E379)</f>
        <v/>
      </c>
      <c r="G379" s="31">
        <f>IF($A379="","",IF($A379&lt;MIN('Tipos de cambio'!$A$6:$A$605),"fuera de rango",IFERROR(LOOKUP($A379,'Tipos de cambio'!$A$6:$A$605,'Tipos de cambio'!$B$6:$B$605),"fuera de rango")))</f>
        <v/>
      </c>
      <c r="H379" s="32">
        <f>IF(OR($F379="",NOT(ISNUMBER($G379))),"",$F379*$G379)</f>
        <v/>
      </c>
      <c r="I379" s="33" t="n"/>
      <c r="J379" s="34">
        <f>IF($F379="","",IF($I379&lt;&gt;"",$I379,IF(COUNTIFS('Banco'!$F$6:$F$405,$F379,'Banco'!$A$6:$A$405,"&gt;="&amp;$A379-Instrucciones!$B$25,'Banco'!$A$6:$A$405,"&lt;="&amp;$A379+Instrucciones!$B$25)=0,"No aparece en el banco",IF(COUNTIF($F$6:$F$405,$F379)&lt;=COUNTIF('Banco'!$F$6:$F$405,$F379),"Conciliado","Revisar"))))</f>
        <v/>
      </c>
    </row>
    <row r="380">
      <c r="A380" s="35" t="n"/>
      <c r="B380" s="36" t="n"/>
      <c r="C380" s="36" t="n"/>
      <c r="D380" s="37" t="n"/>
      <c r="E380" s="37" t="n"/>
      <c r="F380" s="30">
        <f>IF(AND($D380="",$E380=""),"",$D380-$E380)</f>
        <v/>
      </c>
      <c r="G380" s="31">
        <f>IF($A380="","",IF($A380&lt;MIN('Tipos de cambio'!$A$6:$A$605),"fuera de rango",IFERROR(LOOKUP($A380,'Tipos de cambio'!$A$6:$A$605,'Tipos de cambio'!$B$6:$B$605),"fuera de rango")))</f>
        <v/>
      </c>
      <c r="H380" s="32">
        <f>IF(OR($F380="",NOT(ISNUMBER($G380))),"",$F380*$G380)</f>
        <v/>
      </c>
      <c r="I380" s="33" t="n"/>
      <c r="J380" s="34">
        <f>IF($F380="","",IF($I380&lt;&gt;"",$I380,IF(COUNTIFS('Banco'!$F$6:$F$405,$F380,'Banco'!$A$6:$A$405,"&gt;="&amp;$A380-Instrucciones!$B$25,'Banco'!$A$6:$A$405,"&lt;="&amp;$A380+Instrucciones!$B$25)=0,"No aparece en el banco",IF(COUNTIF($F$6:$F$405,$F380)&lt;=COUNTIF('Banco'!$F$6:$F$405,$F380),"Conciliado","Revisar"))))</f>
        <v/>
      </c>
    </row>
    <row r="381">
      <c r="A381" s="35" t="n"/>
      <c r="B381" s="36" t="n"/>
      <c r="C381" s="36" t="n"/>
      <c r="D381" s="37" t="n"/>
      <c r="E381" s="37" t="n"/>
      <c r="F381" s="30">
        <f>IF(AND($D381="",$E381=""),"",$D381-$E381)</f>
        <v/>
      </c>
      <c r="G381" s="31">
        <f>IF($A381="","",IF($A381&lt;MIN('Tipos de cambio'!$A$6:$A$605),"fuera de rango",IFERROR(LOOKUP($A381,'Tipos de cambio'!$A$6:$A$605,'Tipos de cambio'!$B$6:$B$605),"fuera de rango")))</f>
        <v/>
      </c>
      <c r="H381" s="32">
        <f>IF(OR($F381="",NOT(ISNUMBER($G381))),"",$F381*$G381)</f>
        <v/>
      </c>
      <c r="I381" s="33" t="n"/>
      <c r="J381" s="34">
        <f>IF($F381="","",IF($I381&lt;&gt;"",$I381,IF(COUNTIFS('Banco'!$F$6:$F$405,$F381,'Banco'!$A$6:$A$405,"&gt;="&amp;$A381-Instrucciones!$B$25,'Banco'!$A$6:$A$405,"&lt;="&amp;$A381+Instrucciones!$B$25)=0,"No aparece en el banco",IF(COUNTIF($F$6:$F$405,$F381)&lt;=COUNTIF('Banco'!$F$6:$F$405,$F381),"Conciliado","Revisar"))))</f>
        <v/>
      </c>
    </row>
    <row r="382">
      <c r="A382" s="35" t="n"/>
      <c r="B382" s="36" t="n"/>
      <c r="C382" s="36" t="n"/>
      <c r="D382" s="37" t="n"/>
      <c r="E382" s="37" t="n"/>
      <c r="F382" s="30">
        <f>IF(AND($D382="",$E382=""),"",$D382-$E382)</f>
        <v/>
      </c>
      <c r="G382" s="31">
        <f>IF($A382="","",IF($A382&lt;MIN('Tipos de cambio'!$A$6:$A$605),"fuera de rango",IFERROR(LOOKUP($A382,'Tipos de cambio'!$A$6:$A$605,'Tipos de cambio'!$B$6:$B$605),"fuera de rango")))</f>
        <v/>
      </c>
      <c r="H382" s="32">
        <f>IF(OR($F382="",NOT(ISNUMBER($G382))),"",$F382*$G382)</f>
        <v/>
      </c>
      <c r="I382" s="33" t="n"/>
      <c r="J382" s="34">
        <f>IF($F382="","",IF($I382&lt;&gt;"",$I382,IF(COUNTIFS('Banco'!$F$6:$F$405,$F382,'Banco'!$A$6:$A$405,"&gt;="&amp;$A382-Instrucciones!$B$25,'Banco'!$A$6:$A$405,"&lt;="&amp;$A382+Instrucciones!$B$25)=0,"No aparece en el banco",IF(COUNTIF($F$6:$F$405,$F382)&lt;=COUNTIF('Banco'!$F$6:$F$405,$F382),"Conciliado","Revisar"))))</f>
        <v/>
      </c>
    </row>
    <row r="383">
      <c r="A383" s="35" t="n"/>
      <c r="B383" s="36" t="n"/>
      <c r="C383" s="36" t="n"/>
      <c r="D383" s="37" t="n"/>
      <c r="E383" s="37" t="n"/>
      <c r="F383" s="30">
        <f>IF(AND($D383="",$E383=""),"",$D383-$E383)</f>
        <v/>
      </c>
      <c r="G383" s="31">
        <f>IF($A383="","",IF($A383&lt;MIN('Tipos de cambio'!$A$6:$A$605),"fuera de rango",IFERROR(LOOKUP($A383,'Tipos de cambio'!$A$6:$A$605,'Tipos de cambio'!$B$6:$B$605),"fuera de rango")))</f>
        <v/>
      </c>
      <c r="H383" s="32">
        <f>IF(OR($F383="",NOT(ISNUMBER($G383))),"",$F383*$G383)</f>
        <v/>
      </c>
      <c r="I383" s="33" t="n"/>
      <c r="J383" s="34">
        <f>IF($F383="","",IF($I383&lt;&gt;"",$I383,IF(COUNTIFS('Banco'!$F$6:$F$405,$F383,'Banco'!$A$6:$A$405,"&gt;="&amp;$A383-Instrucciones!$B$25,'Banco'!$A$6:$A$405,"&lt;="&amp;$A383+Instrucciones!$B$25)=0,"No aparece en el banco",IF(COUNTIF($F$6:$F$405,$F383)&lt;=COUNTIF('Banco'!$F$6:$F$405,$F383),"Conciliado","Revisar"))))</f>
        <v/>
      </c>
    </row>
    <row r="384">
      <c r="A384" s="35" t="n"/>
      <c r="B384" s="36" t="n"/>
      <c r="C384" s="36" t="n"/>
      <c r="D384" s="37" t="n"/>
      <c r="E384" s="37" t="n"/>
      <c r="F384" s="30">
        <f>IF(AND($D384="",$E384=""),"",$D384-$E384)</f>
        <v/>
      </c>
      <c r="G384" s="31">
        <f>IF($A384="","",IF($A384&lt;MIN('Tipos de cambio'!$A$6:$A$605),"fuera de rango",IFERROR(LOOKUP($A384,'Tipos de cambio'!$A$6:$A$605,'Tipos de cambio'!$B$6:$B$605),"fuera de rango")))</f>
        <v/>
      </c>
      <c r="H384" s="32">
        <f>IF(OR($F384="",NOT(ISNUMBER($G384))),"",$F384*$G384)</f>
        <v/>
      </c>
      <c r="I384" s="33" t="n"/>
      <c r="J384" s="34">
        <f>IF($F384="","",IF($I384&lt;&gt;"",$I384,IF(COUNTIFS('Banco'!$F$6:$F$405,$F384,'Banco'!$A$6:$A$405,"&gt;="&amp;$A384-Instrucciones!$B$25,'Banco'!$A$6:$A$405,"&lt;="&amp;$A384+Instrucciones!$B$25)=0,"No aparece en el banco",IF(COUNTIF($F$6:$F$405,$F384)&lt;=COUNTIF('Banco'!$F$6:$F$405,$F384),"Conciliado","Revisar"))))</f>
        <v/>
      </c>
    </row>
    <row r="385">
      <c r="A385" s="35" t="n"/>
      <c r="B385" s="36" t="n"/>
      <c r="C385" s="36" t="n"/>
      <c r="D385" s="37" t="n"/>
      <c r="E385" s="37" t="n"/>
      <c r="F385" s="30">
        <f>IF(AND($D385="",$E385=""),"",$D385-$E385)</f>
        <v/>
      </c>
      <c r="G385" s="31">
        <f>IF($A385="","",IF($A385&lt;MIN('Tipos de cambio'!$A$6:$A$605),"fuera de rango",IFERROR(LOOKUP($A385,'Tipos de cambio'!$A$6:$A$605,'Tipos de cambio'!$B$6:$B$605),"fuera de rango")))</f>
        <v/>
      </c>
      <c r="H385" s="32">
        <f>IF(OR($F385="",NOT(ISNUMBER($G385))),"",$F385*$G385)</f>
        <v/>
      </c>
      <c r="I385" s="33" t="n"/>
      <c r="J385" s="34">
        <f>IF($F385="","",IF($I385&lt;&gt;"",$I385,IF(COUNTIFS('Banco'!$F$6:$F$405,$F385,'Banco'!$A$6:$A$405,"&gt;="&amp;$A385-Instrucciones!$B$25,'Banco'!$A$6:$A$405,"&lt;="&amp;$A385+Instrucciones!$B$25)=0,"No aparece en el banco",IF(COUNTIF($F$6:$F$405,$F385)&lt;=COUNTIF('Banco'!$F$6:$F$405,$F385),"Conciliado","Revisar"))))</f>
        <v/>
      </c>
    </row>
    <row r="386">
      <c r="A386" s="35" t="n"/>
      <c r="B386" s="36" t="n"/>
      <c r="C386" s="36" t="n"/>
      <c r="D386" s="37" t="n"/>
      <c r="E386" s="37" t="n"/>
      <c r="F386" s="30">
        <f>IF(AND($D386="",$E386=""),"",$D386-$E386)</f>
        <v/>
      </c>
      <c r="G386" s="31">
        <f>IF($A386="","",IF($A386&lt;MIN('Tipos de cambio'!$A$6:$A$605),"fuera de rango",IFERROR(LOOKUP($A386,'Tipos de cambio'!$A$6:$A$605,'Tipos de cambio'!$B$6:$B$605),"fuera de rango")))</f>
        <v/>
      </c>
      <c r="H386" s="32">
        <f>IF(OR($F386="",NOT(ISNUMBER($G386))),"",$F386*$G386)</f>
        <v/>
      </c>
      <c r="I386" s="33" t="n"/>
      <c r="J386" s="34">
        <f>IF($F386="","",IF($I386&lt;&gt;"",$I386,IF(COUNTIFS('Banco'!$F$6:$F$405,$F386,'Banco'!$A$6:$A$405,"&gt;="&amp;$A386-Instrucciones!$B$25,'Banco'!$A$6:$A$405,"&lt;="&amp;$A386+Instrucciones!$B$25)=0,"No aparece en el banco",IF(COUNTIF($F$6:$F$405,$F386)&lt;=COUNTIF('Banco'!$F$6:$F$405,$F386),"Conciliado","Revisar"))))</f>
        <v/>
      </c>
    </row>
    <row r="387">
      <c r="A387" s="35" t="n"/>
      <c r="B387" s="36" t="n"/>
      <c r="C387" s="36" t="n"/>
      <c r="D387" s="37" t="n"/>
      <c r="E387" s="37" t="n"/>
      <c r="F387" s="30">
        <f>IF(AND($D387="",$E387=""),"",$D387-$E387)</f>
        <v/>
      </c>
      <c r="G387" s="31">
        <f>IF($A387="","",IF($A387&lt;MIN('Tipos de cambio'!$A$6:$A$605),"fuera de rango",IFERROR(LOOKUP($A387,'Tipos de cambio'!$A$6:$A$605,'Tipos de cambio'!$B$6:$B$605),"fuera de rango")))</f>
        <v/>
      </c>
      <c r="H387" s="32">
        <f>IF(OR($F387="",NOT(ISNUMBER($G387))),"",$F387*$G387)</f>
        <v/>
      </c>
      <c r="I387" s="33" t="n"/>
      <c r="J387" s="34">
        <f>IF($F387="","",IF($I387&lt;&gt;"",$I387,IF(COUNTIFS('Banco'!$F$6:$F$405,$F387,'Banco'!$A$6:$A$405,"&gt;="&amp;$A387-Instrucciones!$B$25,'Banco'!$A$6:$A$405,"&lt;="&amp;$A387+Instrucciones!$B$25)=0,"No aparece en el banco",IF(COUNTIF($F$6:$F$405,$F387)&lt;=COUNTIF('Banco'!$F$6:$F$405,$F387),"Conciliado","Revisar"))))</f>
        <v/>
      </c>
    </row>
    <row r="388">
      <c r="A388" s="35" t="n"/>
      <c r="B388" s="36" t="n"/>
      <c r="C388" s="36" t="n"/>
      <c r="D388" s="37" t="n"/>
      <c r="E388" s="37" t="n"/>
      <c r="F388" s="30">
        <f>IF(AND($D388="",$E388=""),"",$D388-$E388)</f>
        <v/>
      </c>
      <c r="G388" s="31">
        <f>IF($A388="","",IF($A388&lt;MIN('Tipos de cambio'!$A$6:$A$605),"fuera de rango",IFERROR(LOOKUP($A388,'Tipos de cambio'!$A$6:$A$605,'Tipos de cambio'!$B$6:$B$605),"fuera de rango")))</f>
        <v/>
      </c>
      <c r="H388" s="32">
        <f>IF(OR($F388="",NOT(ISNUMBER($G388))),"",$F388*$G388)</f>
        <v/>
      </c>
      <c r="I388" s="33" t="n"/>
      <c r="J388" s="34">
        <f>IF($F388="","",IF($I388&lt;&gt;"",$I388,IF(COUNTIFS('Banco'!$F$6:$F$405,$F388,'Banco'!$A$6:$A$405,"&gt;="&amp;$A388-Instrucciones!$B$25,'Banco'!$A$6:$A$405,"&lt;="&amp;$A388+Instrucciones!$B$25)=0,"No aparece en el banco",IF(COUNTIF($F$6:$F$405,$F388)&lt;=COUNTIF('Banco'!$F$6:$F$405,$F388),"Conciliado","Revisar"))))</f>
        <v/>
      </c>
    </row>
    <row r="389">
      <c r="A389" s="35" t="n"/>
      <c r="B389" s="36" t="n"/>
      <c r="C389" s="36" t="n"/>
      <c r="D389" s="37" t="n"/>
      <c r="E389" s="37" t="n"/>
      <c r="F389" s="30">
        <f>IF(AND($D389="",$E389=""),"",$D389-$E389)</f>
        <v/>
      </c>
      <c r="G389" s="31">
        <f>IF($A389="","",IF($A389&lt;MIN('Tipos de cambio'!$A$6:$A$605),"fuera de rango",IFERROR(LOOKUP($A389,'Tipos de cambio'!$A$6:$A$605,'Tipos de cambio'!$B$6:$B$605),"fuera de rango")))</f>
        <v/>
      </c>
      <c r="H389" s="32">
        <f>IF(OR($F389="",NOT(ISNUMBER($G389))),"",$F389*$G389)</f>
        <v/>
      </c>
      <c r="I389" s="33" t="n"/>
      <c r="J389" s="34">
        <f>IF($F389="","",IF($I389&lt;&gt;"",$I389,IF(COUNTIFS('Banco'!$F$6:$F$405,$F389,'Banco'!$A$6:$A$405,"&gt;="&amp;$A389-Instrucciones!$B$25,'Banco'!$A$6:$A$405,"&lt;="&amp;$A389+Instrucciones!$B$25)=0,"No aparece en el banco",IF(COUNTIF($F$6:$F$405,$F389)&lt;=COUNTIF('Banco'!$F$6:$F$405,$F389),"Conciliado","Revisar"))))</f>
        <v/>
      </c>
    </row>
    <row r="390">
      <c r="A390" s="35" t="n"/>
      <c r="B390" s="36" t="n"/>
      <c r="C390" s="36" t="n"/>
      <c r="D390" s="37" t="n"/>
      <c r="E390" s="37" t="n"/>
      <c r="F390" s="30">
        <f>IF(AND($D390="",$E390=""),"",$D390-$E390)</f>
        <v/>
      </c>
      <c r="G390" s="31">
        <f>IF($A390="","",IF($A390&lt;MIN('Tipos de cambio'!$A$6:$A$605),"fuera de rango",IFERROR(LOOKUP($A390,'Tipos de cambio'!$A$6:$A$605,'Tipos de cambio'!$B$6:$B$605),"fuera de rango")))</f>
        <v/>
      </c>
      <c r="H390" s="32">
        <f>IF(OR($F390="",NOT(ISNUMBER($G390))),"",$F390*$G390)</f>
        <v/>
      </c>
      <c r="I390" s="33" t="n"/>
      <c r="J390" s="34">
        <f>IF($F390="","",IF($I390&lt;&gt;"",$I390,IF(COUNTIFS('Banco'!$F$6:$F$405,$F390,'Banco'!$A$6:$A$405,"&gt;="&amp;$A390-Instrucciones!$B$25,'Banco'!$A$6:$A$405,"&lt;="&amp;$A390+Instrucciones!$B$25)=0,"No aparece en el banco",IF(COUNTIF($F$6:$F$405,$F390)&lt;=COUNTIF('Banco'!$F$6:$F$405,$F390),"Conciliado","Revisar"))))</f>
        <v/>
      </c>
    </row>
    <row r="391">
      <c r="A391" s="35" t="n"/>
      <c r="B391" s="36" t="n"/>
      <c r="C391" s="36" t="n"/>
      <c r="D391" s="37" t="n"/>
      <c r="E391" s="37" t="n"/>
      <c r="F391" s="30">
        <f>IF(AND($D391="",$E391=""),"",$D391-$E391)</f>
        <v/>
      </c>
      <c r="G391" s="31">
        <f>IF($A391="","",IF($A391&lt;MIN('Tipos de cambio'!$A$6:$A$605),"fuera de rango",IFERROR(LOOKUP($A391,'Tipos de cambio'!$A$6:$A$605,'Tipos de cambio'!$B$6:$B$605),"fuera de rango")))</f>
        <v/>
      </c>
      <c r="H391" s="32">
        <f>IF(OR($F391="",NOT(ISNUMBER($G391))),"",$F391*$G391)</f>
        <v/>
      </c>
      <c r="I391" s="33" t="n"/>
      <c r="J391" s="34">
        <f>IF($F391="","",IF($I391&lt;&gt;"",$I391,IF(COUNTIFS('Banco'!$F$6:$F$405,$F391,'Banco'!$A$6:$A$405,"&gt;="&amp;$A391-Instrucciones!$B$25,'Banco'!$A$6:$A$405,"&lt;="&amp;$A391+Instrucciones!$B$25)=0,"No aparece en el banco",IF(COUNTIF($F$6:$F$405,$F391)&lt;=COUNTIF('Banco'!$F$6:$F$405,$F391),"Conciliado","Revisar"))))</f>
        <v/>
      </c>
    </row>
    <row r="392">
      <c r="A392" s="35" t="n"/>
      <c r="B392" s="36" t="n"/>
      <c r="C392" s="36" t="n"/>
      <c r="D392" s="37" t="n"/>
      <c r="E392" s="37" t="n"/>
      <c r="F392" s="30">
        <f>IF(AND($D392="",$E392=""),"",$D392-$E392)</f>
        <v/>
      </c>
      <c r="G392" s="31">
        <f>IF($A392="","",IF($A392&lt;MIN('Tipos de cambio'!$A$6:$A$605),"fuera de rango",IFERROR(LOOKUP($A392,'Tipos de cambio'!$A$6:$A$605,'Tipos de cambio'!$B$6:$B$605),"fuera de rango")))</f>
        <v/>
      </c>
      <c r="H392" s="32">
        <f>IF(OR($F392="",NOT(ISNUMBER($G392))),"",$F392*$G392)</f>
        <v/>
      </c>
      <c r="I392" s="33" t="n"/>
      <c r="J392" s="34">
        <f>IF($F392="","",IF($I392&lt;&gt;"",$I392,IF(COUNTIFS('Banco'!$F$6:$F$405,$F392,'Banco'!$A$6:$A$405,"&gt;="&amp;$A392-Instrucciones!$B$25,'Banco'!$A$6:$A$405,"&lt;="&amp;$A392+Instrucciones!$B$25)=0,"No aparece en el banco",IF(COUNTIF($F$6:$F$405,$F392)&lt;=COUNTIF('Banco'!$F$6:$F$405,$F392),"Conciliado","Revisar"))))</f>
        <v/>
      </c>
    </row>
    <row r="393">
      <c r="A393" s="35" t="n"/>
      <c r="B393" s="36" t="n"/>
      <c r="C393" s="36" t="n"/>
      <c r="D393" s="37" t="n"/>
      <c r="E393" s="37" t="n"/>
      <c r="F393" s="30">
        <f>IF(AND($D393="",$E393=""),"",$D393-$E393)</f>
        <v/>
      </c>
      <c r="G393" s="31">
        <f>IF($A393="","",IF($A393&lt;MIN('Tipos de cambio'!$A$6:$A$605),"fuera de rango",IFERROR(LOOKUP($A393,'Tipos de cambio'!$A$6:$A$605,'Tipos de cambio'!$B$6:$B$605),"fuera de rango")))</f>
        <v/>
      </c>
      <c r="H393" s="32">
        <f>IF(OR($F393="",NOT(ISNUMBER($G393))),"",$F393*$G393)</f>
        <v/>
      </c>
      <c r="I393" s="33" t="n"/>
      <c r="J393" s="34">
        <f>IF($F393="","",IF($I393&lt;&gt;"",$I393,IF(COUNTIFS('Banco'!$F$6:$F$405,$F393,'Banco'!$A$6:$A$405,"&gt;="&amp;$A393-Instrucciones!$B$25,'Banco'!$A$6:$A$405,"&lt;="&amp;$A393+Instrucciones!$B$25)=0,"No aparece en el banco",IF(COUNTIF($F$6:$F$405,$F393)&lt;=COUNTIF('Banco'!$F$6:$F$405,$F393),"Conciliado","Revisar"))))</f>
        <v/>
      </c>
    </row>
    <row r="394">
      <c r="A394" s="35" t="n"/>
      <c r="B394" s="36" t="n"/>
      <c r="C394" s="36" t="n"/>
      <c r="D394" s="37" t="n"/>
      <c r="E394" s="37" t="n"/>
      <c r="F394" s="30">
        <f>IF(AND($D394="",$E394=""),"",$D394-$E394)</f>
        <v/>
      </c>
      <c r="G394" s="31">
        <f>IF($A394="","",IF($A394&lt;MIN('Tipos de cambio'!$A$6:$A$605),"fuera de rango",IFERROR(LOOKUP($A394,'Tipos de cambio'!$A$6:$A$605,'Tipos de cambio'!$B$6:$B$605),"fuera de rango")))</f>
        <v/>
      </c>
      <c r="H394" s="32">
        <f>IF(OR($F394="",NOT(ISNUMBER($G394))),"",$F394*$G394)</f>
        <v/>
      </c>
      <c r="I394" s="33" t="n"/>
      <c r="J394" s="34">
        <f>IF($F394="","",IF($I394&lt;&gt;"",$I394,IF(COUNTIFS('Banco'!$F$6:$F$405,$F394,'Banco'!$A$6:$A$405,"&gt;="&amp;$A394-Instrucciones!$B$25,'Banco'!$A$6:$A$405,"&lt;="&amp;$A394+Instrucciones!$B$25)=0,"No aparece en el banco",IF(COUNTIF($F$6:$F$405,$F394)&lt;=COUNTIF('Banco'!$F$6:$F$405,$F394),"Conciliado","Revisar"))))</f>
        <v/>
      </c>
    </row>
    <row r="395">
      <c r="A395" s="35" t="n"/>
      <c r="B395" s="36" t="n"/>
      <c r="C395" s="36" t="n"/>
      <c r="D395" s="37" t="n"/>
      <c r="E395" s="37" t="n"/>
      <c r="F395" s="30">
        <f>IF(AND($D395="",$E395=""),"",$D395-$E395)</f>
        <v/>
      </c>
      <c r="G395" s="31">
        <f>IF($A395="","",IF($A395&lt;MIN('Tipos de cambio'!$A$6:$A$605),"fuera de rango",IFERROR(LOOKUP($A395,'Tipos de cambio'!$A$6:$A$605,'Tipos de cambio'!$B$6:$B$605),"fuera de rango")))</f>
        <v/>
      </c>
      <c r="H395" s="32">
        <f>IF(OR($F395="",NOT(ISNUMBER($G395))),"",$F395*$G395)</f>
        <v/>
      </c>
      <c r="I395" s="33" t="n"/>
      <c r="J395" s="34">
        <f>IF($F395="","",IF($I395&lt;&gt;"",$I395,IF(COUNTIFS('Banco'!$F$6:$F$405,$F395,'Banco'!$A$6:$A$405,"&gt;="&amp;$A395-Instrucciones!$B$25,'Banco'!$A$6:$A$405,"&lt;="&amp;$A395+Instrucciones!$B$25)=0,"No aparece en el banco",IF(COUNTIF($F$6:$F$405,$F395)&lt;=COUNTIF('Banco'!$F$6:$F$405,$F395),"Conciliado","Revisar"))))</f>
        <v/>
      </c>
    </row>
    <row r="396">
      <c r="A396" s="35" t="n"/>
      <c r="B396" s="36" t="n"/>
      <c r="C396" s="36" t="n"/>
      <c r="D396" s="37" t="n"/>
      <c r="E396" s="37" t="n"/>
      <c r="F396" s="30">
        <f>IF(AND($D396="",$E396=""),"",$D396-$E396)</f>
        <v/>
      </c>
      <c r="G396" s="31">
        <f>IF($A396="","",IF($A396&lt;MIN('Tipos de cambio'!$A$6:$A$605),"fuera de rango",IFERROR(LOOKUP($A396,'Tipos de cambio'!$A$6:$A$605,'Tipos de cambio'!$B$6:$B$605),"fuera de rango")))</f>
        <v/>
      </c>
      <c r="H396" s="32">
        <f>IF(OR($F396="",NOT(ISNUMBER($G396))),"",$F396*$G396)</f>
        <v/>
      </c>
      <c r="I396" s="33" t="n"/>
      <c r="J396" s="34">
        <f>IF($F396="","",IF($I396&lt;&gt;"",$I396,IF(COUNTIFS('Banco'!$F$6:$F$405,$F396,'Banco'!$A$6:$A$405,"&gt;="&amp;$A396-Instrucciones!$B$25,'Banco'!$A$6:$A$405,"&lt;="&amp;$A396+Instrucciones!$B$25)=0,"No aparece en el banco",IF(COUNTIF($F$6:$F$405,$F396)&lt;=COUNTIF('Banco'!$F$6:$F$405,$F396),"Conciliado","Revisar"))))</f>
        <v/>
      </c>
    </row>
    <row r="397">
      <c r="A397" s="35" t="n"/>
      <c r="B397" s="36" t="n"/>
      <c r="C397" s="36" t="n"/>
      <c r="D397" s="37" t="n"/>
      <c r="E397" s="37" t="n"/>
      <c r="F397" s="30">
        <f>IF(AND($D397="",$E397=""),"",$D397-$E397)</f>
        <v/>
      </c>
      <c r="G397" s="31">
        <f>IF($A397="","",IF($A397&lt;MIN('Tipos de cambio'!$A$6:$A$605),"fuera de rango",IFERROR(LOOKUP($A397,'Tipos de cambio'!$A$6:$A$605,'Tipos de cambio'!$B$6:$B$605),"fuera de rango")))</f>
        <v/>
      </c>
      <c r="H397" s="32">
        <f>IF(OR($F397="",NOT(ISNUMBER($G397))),"",$F397*$G397)</f>
        <v/>
      </c>
      <c r="I397" s="33" t="n"/>
      <c r="J397" s="34">
        <f>IF($F397="","",IF($I397&lt;&gt;"",$I397,IF(COUNTIFS('Banco'!$F$6:$F$405,$F397,'Banco'!$A$6:$A$405,"&gt;="&amp;$A397-Instrucciones!$B$25,'Banco'!$A$6:$A$405,"&lt;="&amp;$A397+Instrucciones!$B$25)=0,"No aparece en el banco",IF(COUNTIF($F$6:$F$405,$F397)&lt;=COUNTIF('Banco'!$F$6:$F$405,$F397),"Conciliado","Revisar"))))</f>
        <v/>
      </c>
    </row>
    <row r="398">
      <c r="A398" s="35" t="n"/>
      <c r="B398" s="36" t="n"/>
      <c r="C398" s="36" t="n"/>
      <c r="D398" s="37" t="n"/>
      <c r="E398" s="37" t="n"/>
      <c r="F398" s="30">
        <f>IF(AND($D398="",$E398=""),"",$D398-$E398)</f>
        <v/>
      </c>
      <c r="G398" s="31">
        <f>IF($A398="","",IF($A398&lt;MIN('Tipos de cambio'!$A$6:$A$605),"fuera de rango",IFERROR(LOOKUP($A398,'Tipos de cambio'!$A$6:$A$605,'Tipos de cambio'!$B$6:$B$605),"fuera de rango")))</f>
        <v/>
      </c>
      <c r="H398" s="32">
        <f>IF(OR($F398="",NOT(ISNUMBER($G398))),"",$F398*$G398)</f>
        <v/>
      </c>
      <c r="I398" s="33" t="n"/>
      <c r="J398" s="34">
        <f>IF($F398="","",IF($I398&lt;&gt;"",$I398,IF(COUNTIFS('Banco'!$F$6:$F$405,$F398,'Banco'!$A$6:$A$405,"&gt;="&amp;$A398-Instrucciones!$B$25,'Banco'!$A$6:$A$405,"&lt;="&amp;$A398+Instrucciones!$B$25)=0,"No aparece en el banco",IF(COUNTIF($F$6:$F$405,$F398)&lt;=COUNTIF('Banco'!$F$6:$F$405,$F398),"Conciliado","Revisar"))))</f>
        <v/>
      </c>
    </row>
    <row r="399">
      <c r="A399" s="35" t="n"/>
      <c r="B399" s="36" t="n"/>
      <c r="C399" s="36" t="n"/>
      <c r="D399" s="37" t="n"/>
      <c r="E399" s="37" t="n"/>
      <c r="F399" s="30">
        <f>IF(AND($D399="",$E399=""),"",$D399-$E399)</f>
        <v/>
      </c>
      <c r="G399" s="31">
        <f>IF($A399="","",IF($A399&lt;MIN('Tipos de cambio'!$A$6:$A$605),"fuera de rango",IFERROR(LOOKUP($A399,'Tipos de cambio'!$A$6:$A$605,'Tipos de cambio'!$B$6:$B$605),"fuera de rango")))</f>
        <v/>
      </c>
      <c r="H399" s="32">
        <f>IF(OR($F399="",NOT(ISNUMBER($G399))),"",$F399*$G399)</f>
        <v/>
      </c>
      <c r="I399" s="33" t="n"/>
      <c r="J399" s="34">
        <f>IF($F399="","",IF($I399&lt;&gt;"",$I399,IF(COUNTIFS('Banco'!$F$6:$F$405,$F399,'Banco'!$A$6:$A$405,"&gt;="&amp;$A399-Instrucciones!$B$25,'Banco'!$A$6:$A$405,"&lt;="&amp;$A399+Instrucciones!$B$25)=0,"No aparece en el banco",IF(COUNTIF($F$6:$F$405,$F399)&lt;=COUNTIF('Banco'!$F$6:$F$405,$F399),"Conciliado","Revisar"))))</f>
        <v/>
      </c>
    </row>
    <row r="400">
      <c r="A400" s="35" t="n"/>
      <c r="B400" s="36" t="n"/>
      <c r="C400" s="36" t="n"/>
      <c r="D400" s="37" t="n"/>
      <c r="E400" s="37" t="n"/>
      <c r="F400" s="30">
        <f>IF(AND($D400="",$E400=""),"",$D400-$E400)</f>
        <v/>
      </c>
      <c r="G400" s="31">
        <f>IF($A400="","",IF($A400&lt;MIN('Tipos de cambio'!$A$6:$A$605),"fuera de rango",IFERROR(LOOKUP($A400,'Tipos de cambio'!$A$6:$A$605,'Tipos de cambio'!$B$6:$B$605),"fuera de rango")))</f>
        <v/>
      </c>
      <c r="H400" s="32">
        <f>IF(OR($F400="",NOT(ISNUMBER($G400))),"",$F400*$G400)</f>
        <v/>
      </c>
      <c r="I400" s="33" t="n"/>
      <c r="J400" s="34">
        <f>IF($F400="","",IF($I400&lt;&gt;"",$I400,IF(COUNTIFS('Banco'!$F$6:$F$405,$F400,'Banco'!$A$6:$A$405,"&gt;="&amp;$A400-Instrucciones!$B$25,'Banco'!$A$6:$A$405,"&lt;="&amp;$A400+Instrucciones!$B$25)=0,"No aparece en el banco",IF(COUNTIF($F$6:$F$405,$F400)&lt;=COUNTIF('Banco'!$F$6:$F$405,$F400),"Conciliado","Revisar"))))</f>
        <v/>
      </c>
    </row>
    <row r="401">
      <c r="A401" s="35" t="n"/>
      <c r="B401" s="36" t="n"/>
      <c r="C401" s="36" t="n"/>
      <c r="D401" s="37" t="n"/>
      <c r="E401" s="37" t="n"/>
      <c r="F401" s="30">
        <f>IF(AND($D401="",$E401=""),"",$D401-$E401)</f>
        <v/>
      </c>
      <c r="G401" s="31">
        <f>IF($A401="","",IF($A401&lt;MIN('Tipos de cambio'!$A$6:$A$605),"fuera de rango",IFERROR(LOOKUP($A401,'Tipos de cambio'!$A$6:$A$605,'Tipos de cambio'!$B$6:$B$605),"fuera de rango")))</f>
        <v/>
      </c>
      <c r="H401" s="32">
        <f>IF(OR($F401="",NOT(ISNUMBER($G401))),"",$F401*$G401)</f>
        <v/>
      </c>
      <c r="I401" s="33" t="n"/>
      <c r="J401" s="34">
        <f>IF($F401="","",IF($I401&lt;&gt;"",$I401,IF(COUNTIFS('Banco'!$F$6:$F$405,$F401,'Banco'!$A$6:$A$405,"&gt;="&amp;$A401-Instrucciones!$B$25,'Banco'!$A$6:$A$405,"&lt;="&amp;$A401+Instrucciones!$B$25)=0,"No aparece en el banco",IF(COUNTIF($F$6:$F$405,$F401)&lt;=COUNTIF('Banco'!$F$6:$F$405,$F401),"Conciliado","Revisar"))))</f>
        <v/>
      </c>
    </row>
    <row r="402">
      <c r="A402" s="35" t="n"/>
      <c r="B402" s="36" t="n"/>
      <c r="C402" s="36" t="n"/>
      <c r="D402" s="37" t="n"/>
      <c r="E402" s="37" t="n"/>
      <c r="F402" s="30">
        <f>IF(AND($D402="",$E402=""),"",$D402-$E402)</f>
        <v/>
      </c>
      <c r="G402" s="31">
        <f>IF($A402="","",IF($A402&lt;MIN('Tipos de cambio'!$A$6:$A$605),"fuera de rango",IFERROR(LOOKUP($A402,'Tipos de cambio'!$A$6:$A$605,'Tipos de cambio'!$B$6:$B$605),"fuera de rango")))</f>
        <v/>
      </c>
      <c r="H402" s="32">
        <f>IF(OR($F402="",NOT(ISNUMBER($G402))),"",$F402*$G402)</f>
        <v/>
      </c>
      <c r="I402" s="33" t="n"/>
      <c r="J402" s="34">
        <f>IF($F402="","",IF($I402&lt;&gt;"",$I402,IF(COUNTIFS('Banco'!$F$6:$F$405,$F402,'Banco'!$A$6:$A$405,"&gt;="&amp;$A402-Instrucciones!$B$25,'Banco'!$A$6:$A$405,"&lt;="&amp;$A402+Instrucciones!$B$25)=0,"No aparece en el banco",IF(COUNTIF($F$6:$F$405,$F402)&lt;=COUNTIF('Banco'!$F$6:$F$405,$F402),"Conciliado","Revisar"))))</f>
        <v/>
      </c>
    </row>
    <row r="403">
      <c r="A403" s="35" t="n"/>
      <c r="B403" s="36" t="n"/>
      <c r="C403" s="36" t="n"/>
      <c r="D403" s="37" t="n"/>
      <c r="E403" s="37" t="n"/>
      <c r="F403" s="30">
        <f>IF(AND($D403="",$E403=""),"",$D403-$E403)</f>
        <v/>
      </c>
      <c r="G403" s="31">
        <f>IF($A403="","",IF($A403&lt;MIN('Tipos de cambio'!$A$6:$A$605),"fuera de rango",IFERROR(LOOKUP($A403,'Tipos de cambio'!$A$6:$A$605,'Tipos de cambio'!$B$6:$B$605),"fuera de rango")))</f>
        <v/>
      </c>
      <c r="H403" s="32">
        <f>IF(OR($F403="",NOT(ISNUMBER($G403))),"",$F403*$G403)</f>
        <v/>
      </c>
      <c r="I403" s="33" t="n"/>
      <c r="J403" s="34">
        <f>IF($F403="","",IF($I403&lt;&gt;"",$I403,IF(COUNTIFS('Banco'!$F$6:$F$405,$F403,'Banco'!$A$6:$A$405,"&gt;="&amp;$A403-Instrucciones!$B$25,'Banco'!$A$6:$A$405,"&lt;="&amp;$A403+Instrucciones!$B$25)=0,"No aparece en el banco",IF(COUNTIF($F$6:$F$405,$F403)&lt;=COUNTIF('Banco'!$F$6:$F$405,$F403),"Conciliado","Revisar"))))</f>
        <v/>
      </c>
    </row>
    <row r="404">
      <c r="A404" s="35" t="n"/>
      <c r="B404" s="36" t="n"/>
      <c r="C404" s="36" t="n"/>
      <c r="D404" s="37" t="n"/>
      <c r="E404" s="37" t="n"/>
      <c r="F404" s="30">
        <f>IF(AND($D404="",$E404=""),"",$D404-$E404)</f>
        <v/>
      </c>
      <c r="G404" s="31">
        <f>IF($A404="","",IF($A404&lt;MIN('Tipos de cambio'!$A$6:$A$605),"fuera de rango",IFERROR(LOOKUP($A404,'Tipos de cambio'!$A$6:$A$605,'Tipos de cambio'!$B$6:$B$605),"fuera de rango")))</f>
        <v/>
      </c>
      <c r="H404" s="32">
        <f>IF(OR($F404="",NOT(ISNUMBER($G404))),"",$F404*$G404)</f>
        <v/>
      </c>
      <c r="I404" s="33" t="n"/>
      <c r="J404" s="34">
        <f>IF($F404="","",IF($I404&lt;&gt;"",$I404,IF(COUNTIFS('Banco'!$F$6:$F$405,$F404,'Banco'!$A$6:$A$405,"&gt;="&amp;$A404-Instrucciones!$B$25,'Banco'!$A$6:$A$405,"&lt;="&amp;$A404+Instrucciones!$B$25)=0,"No aparece en el banco",IF(COUNTIF($F$6:$F$405,$F404)&lt;=COUNTIF('Banco'!$F$6:$F$405,$F404),"Conciliado","Revisar"))))</f>
        <v/>
      </c>
    </row>
    <row r="405">
      <c r="A405" s="35" t="n"/>
      <c r="B405" s="36" t="n"/>
      <c r="C405" s="36" t="n"/>
      <c r="D405" s="37" t="n"/>
      <c r="E405" s="37" t="n"/>
      <c r="F405" s="30">
        <f>IF(AND($D405="",$E405=""),"",$D405-$E405)</f>
        <v/>
      </c>
      <c r="G405" s="31">
        <f>IF($A405="","",IF($A405&lt;MIN('Tipos de cambio'!$A$6:$A$605),"fuera de rango",IFERROR(LOOKUP($A405,'Tipos de cambio'!$A$6:$A$605,'Tipos de cambio'!$B$6:$B$605),"fuera de rango")))</f>
        <v/>
      </c>
      <c r="H405" s="32">
        <f>IF(OR($F405="",NOT(ISNUMBER($G405))),"",$F405*$G405)</f>
        <v/>
      </c>
      <c r="I405" s="33" t="n"/>
      <c r="J405" s="34">
        <f>IF($F405="","",IF($I405&lt;&gt;"",$I405,IF(COUNTIFS('Banco'!$F$6:$F$405,$F405,'Banco'!$A$6:$A$405,"&gt;="&amp;$A405-Instrucciones!$B$25,'Banco'!$A$6:$A$405,"&lt;="&amp;$A405+Instrucciones!$B$25)=0,"No aparece en el banco",IF(COUNTIF($F$6:$F$405,$F405)&lt;=COUNTIF('Banco'!$F$6:$F$405,$F405),"Conciliado","Revisar"))))</f>
        <v/>
      </c>
    </row>
  </sheetData>
  <conditionalFormatting sqref="J6:J405">
    <cfRule type="expression" priority="1" dxfId="0" stopIfTrue="0">
      <formula>$J6="Conciliado"</formula>
    </cfRule>
    <cfRule type="expression" priority="2" dxfId="1" stopIfTrue="0">
      <formula>$J6="No aparece en el banco"</formula>
    </cfRule>
    <cfRule type="expression" priority="3" dxfId="2" stopIfTrue="0">
      <formula>$J6="Revisar"</formula>
    </cfRule>
  </conditionalFormatting>
  <conditionalFormatting sqref="G6:G405">
    <cfRule type="expression" priority="4" dxfId="3" stopIfTrue="0">
      <formula>$G6="fuera de rango"</formula>
    </cfRule>
  </conditionalFormatting>
  <dataValidations count="1">
    <dataValidation sqref="I6:I405" showDropDown="0" showInputMessage="0" showErrorMessage="0" allowBlank="1" promptTitle="Ajuste manual" prompt="Déjela vacía para que el formato decida. Escriba aquí solo cuando el Estado diga «Revisar»." type="list">
      <formula1>"Conciliado,No aparece en el banco,Revisar"</formula1>
    </dataValidation>
  </dataValidations>
  <pageMargins left="0.75" right="0.75" top="1" bottom="1" header="0.5" footer="0.5"/>
  <pageSetup orientation="landscape" fitToWidth="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2026-10-06T23:59:27Z</dcterms:created>
  <dcterms:modified xmlns:dcterms="http://purl.org/dc/terms/" xmlns:xsi="http://www.w3.org/2001/XMLSchema-instance" xsi:type="dcterms:W3CDTF">2026-10-06T23:59:28Z</dcterms:modified>
</cp:coreProperties>
</file>